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2021年衔接资金基本情况统计表 " sheetId="8" r:id="rId1"/>
    <sheet name="2022年衔接资金基本情况统计表  " sheetId="11" r:id="rId2"/>
    <sheet name="2023年衔接资金基本情况统计表" sheetId="12" r:id="rId3"/>
    <sheet name="2024年衔接资金基本情况统计表 " sheetId="7" r:id="rId4"/>
  </sheets>
  <definedNames>
    <definedName name="_xlnm._FilterDatabase" localSheetId="2" hidden="1">'2023年衔接资金基本情况统计表'!$A$5:$AI$67</definedName>
    <definedName name="_xlnm._FilterDatabase" localSheetId="3" hidden="1">'2024年衔接资金基本情况统计表 '!$A$4:$AH$84</definedName>
    <definedName name="_xlnm._FilterDatabase" localSheetId="0" hidden="1">'2021年衔接资金基本情况统计表 '!$A$4:$AE$61</definedName>
    <definedName name="_xlnm._FilterDatabase" localSheetId="1" hidden="1">'2022年衔接资金基本情况统计表  '!$A$4:$AG$94</definedName>
    <definedName name="_xlnm.Print_Area" localSheetId="3">'2024年衔接资金基本情况统计表 '!$A$1:$AB$4</definedName>
    <definedName name="_xlnm.Print_Titles" localSheetId="3">'2024年衔接资金基本情况统计表 '!$1:4</definedName>
    <definedName name="_xlnm.Print_Area" localSheetId="0">'2021年衔接资金基本情况统计表 '!$A$1:$AB$4</definedName>
    <definedName name="_xlnm.Print_Titles" localSheetId="0">'2021年衔接资金基本情况统计表 '!$1:4</definedName>
    <definedName name="_xlnm.Print_Area" localSheetId="1">'2022年衔接资金基本情况统计表  '!$A$1:$AD$4</definedName>
    <definedName name="_xlnm.Print_Titles" localSheetId="1">'2022年衔接资金基本情况统计表  '!$1:4</definedName>
    <definedName name="_xlnm.Print_Area" localSheetId="2">'2023年衔接资金基本情况统计表'!$A$1:$AB$4</definedName>
    <definedName name="_xlnm.Print_Titles" localSheetId="2">'2023年衔接资金基本情况统计表'!$1:4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<sst xmlns="http://schemas.openxmlformats.org/spreadsheetml/2006/main" count="1321" uniqueCount="598">
  <si>
    <t>五常市2021年度财政衔接推进乡村振兴资金支出情况表</t>
  </si>
  <si>
    <t>序号</t>
  </si>
  <si>
    <t>年度</t>
  </si>
  <si>
    <t>指标文号</t>
  </si>
  <si>
    <t>指标摘要内容</t>
  </si>
  <si>
    <t>收文时间</t>
  </si>
  <si>
    <t>指标金额</t>
  </si>
  <si>
    <t>资金来源（万元）</t>
  </si>
  <si>
    <t>指标下达时间</t>
  </si>
  <si>
    <t>下达单位名称</t>
  </si>
  <si>
    <t>指标用途（政府批复）</t>
  </si>
  <si>
    <t>资金拨付情况</t>
  </si>
  <si>
    <t>结算评审金额</t>
  </si>
  <si>
    <t>资金结余</t>
  </si>
  <si>
    <t>备注</t>
  </si>
  <si>
    <t>合计</t>
  </si>
  <si>
    <t>中央财
政资金</t>
  </si>
  <si>
    <t>省级财
政资金</t>
  </si>
  <si>
    <t>市级财政资金</t>
  </si>
  <si>
    <t>项目名称</t>
  </si>
  <si>
    <t>金额</t>
  </si>
  <si>
    <t>施工（中标）单位</t>
  </si>
  <si>
    <t>合同（中标）金额</t>
  </si>
  <si>
    <t>合同签订时间</t>
  </si>
  <si>
    <t>第一次拨付</t>
  </si>
  <si>
    <t>拨付时间</t>
  </si>
  <si>
    <t>第二次拨付</t>
  </si>
  <si>
    <t>第三次拨付</t>
  </si>
  <si>
    <t>第四次拨付</t>
  </si>
  <si>
    <t>已拨资金合计</t>
  </si>
  <si>
    <t>剩余资金</t>
  </si>
  <si>
    <t>支出比例</t>
  </si>
  <si>
    <t>黑财指（农）[2021]145号</t>
  </si>
  <si>
    <t>财政衔接推进乡村振兴市级补助资金</t>
  </si>
  <si>
    <t>2021.5.14</t>
  </si>
  <si>
    <t>2021.6.30</t>
  </si>
  <si>
    <t>五常市民族宗教事务局</t>
  </si>
  <si>
    <t>兴隆乡红蓝旗村农机购置项目</t>
  </si>
  <si>
    <t>五常市田友农机有限公司</t>
  </si>
  <si>
    <t>2021.09.23</t>
  </si>
  <si>
    <t>2021.10.14</t>
  </si>
  <si>
    <t>完工</t>
  </si>
  <si>
    <t>兴隆乡排水沟建设项目</t>
  </si>
  <si>
    <t>哈尔滨尚熠建设工程有限公司</t>
  </si>
  <si>
    <t>2021.09.30</t>
  </si>
  <si>
    <t>2021.11.16</t>
  </si>
  <si>
    <t>2021.12.10</t>
  </si>
  <si>
    <t>2023.09.19</t>
  </si>
  <si>
    <t>结算审核金额超过资金总额度850000元按850000元支付，质保金25500元</t>
  </si>
  <si>
    <t>小计</t>
  </si>
  <si>
    <t>黑财指（农）[2021]143号</t>
  </si>
  <si>
    <t>2021.7.21</t>
  </si>
  <si>
    <t>乡村振兴局</t>
  </si>
  <si>
    <t>民意乡、沙河子镇、背荫河镇、龙凤山镇贫困村田间路建设项目</t>
  </si>
  <si>
    <t>黑龙江中拓建设有限公司</t>
  </si>
  <si>
    <t>2021.09.27</t>
  </si>
  <si>
    <t>2021.09.28</t>
  </si>
  <si>
    <t>2023.12.20</t>
  </si>
  <si>
    <t>兴隆乡民兴村道路硬化项目</t>
  </si>
  <si>
    <t>2021.09.10</t>
  </si>
  <si>
    <t>2021.09.15</t>
  </si>
  <si>
    <t>2021.11.09</t>
  </si>
  <si>
    <t>龙凤山镇王家炉村基础设施建设项目</t>
  </si>
  <si>
    <t>黑龙江省首亿建筑工程有限责任公司</t>
  </si>
  <si>
    <t>长山乡水泉村基础设施建设项目</t>
  </si>
  <si>
    <t>黑龙江天王市政工程有限公司</t>
  </si>
  <si>
    <t>2021.12.16</t>
  </si>
  <si>
    <t>2021.12.21</t>
  </si>
  <si>
    <t>志广乡双丰村道路硬化</t>
  </si>
  <si>
    <t>黑龙江锦铭建设工程有限责任公司</t>
  </si>
  <si>
    <t>2024.05.06</t>
  </si>
  <si>
    <t>2024.07.10</t>
  </si>
  <si>
    <t>卫国乡保家村道路硬化</t>
  </si>
  <si>
    <t>黑龙江东壹建筑工程有限公司</t>
  </si>
  <si>
    <t>沙河子镇蛤拉河子村山产品、农产品产业项目</t>
  </si>
  <si>
    <t>五常市众合农副产品经销有限公司</t>
  </si>
  <si>
    <t>龙凤山镇东兴村米业合作经营扶贫产业项目</t>
  </si>
  <si>
    <t>五常市善益水稻种植专业合作社</t>
  </si>
  <si>
    <t>2021.10.09</t>
  </si>
  <si>
    <t>兴隆乡民兴村实用型农业机械产业项目</t>
  </si>
  <si>
    <t>黑龙江省振坤机械设备有限公司</t>
  </si>
  <si>
    <t>背荫河镇蓝旗村实用型农业机械产业项目</t>
  </si>
  <si>
    <t>五常市晟威农业机械有限公司</t>
  </si>
  <si>
    <t>2021.12.15</t>
  </si>
  <si>
    <t>2021年五常市外出务工人员补助</t>
  </si>
  <si>
    <t>五常市乡村振兴局零余额专户</t>
  </si>
  <si>
    <t>雨露计划项目</t>
  </si>
  <si>
    <t>2021.08.13</t>
  </si>
  <si>
    <t>项目监理费</t>
  </si>
  <si>
    <t>哈尔滨胜辉建设监理有限公司</t>
  </si>
  <si>
    <t>项目评审费</t>
  </si>
  <si>
    <t>中铭工程设计咨询有限公司黑龙江省分公司</t>
  </si>
  <si>
    <t>牛家镇购置黄牛产业项目设计费</t>
  </si>
  <si>
    <t>五常市建筑勘察设计室</t>
  </si>
  <si>
    <t>项目设计费</t>
  </si>
  <si>
    <t>黑龙江中科工程管理咨询有限公司</t>
  </si>
  <si>
    <t>牛家温室大棚产业项目工程咨询费</t>
  </si>
  <si>
    <t>黑龙江亚中工程造价咨询有限责任公司</t>
  </si>
  <si>
    <t>2022.05.24</t>
  </si>
  <si>
    <t>项目可行性报告费用</t>
  </si>
  <si>
    <t>天策工程管理咨询有限公司</t>
  </si>
  <si>
    <t>黑财指（农）[2021]144号</t>
  </si>
  <si>
    <t>贫困村田间路建设项目</t>
  </si>
  <si>
    <t>2023.08.08</t>
  </si>
  <si>
    <t>兴隆乡马鞍山村基础设施建设项目</t>
  </si>
  <si>
    <t>黑龙江省帝腾建设工程有限公司</t>
  </si>
  <si>
    <t>二河乡裕民村道路硬化</t>
  </si>
  <si>
    <t>黑龙江港辰建设工程有限公司</t>
  </si>
  <si>
    <t>2024.05.07</t>
  </si>
  <si>
    <t>2024.09.24</t>
  </si>
  <si>
    <t>卫国保家村道路硬化建设项目</t>
  </si>
  <si>
    <t>长山乡水泉村非贫困村基础设施建设项目</t>
  </si>
  <si>
    <t>2021.10.15</t>
  </si>
  <si>
    <t>2023.08.27</t>
  </si>
  <si>
    <t>2021年实用型农用机械采购项目</t>
  </si>
  <si>
    <t>大庆禾沃农业机械有限公司</t>
  </si>
  <si>
    <t>2021.12.31</t>
  </si>
  <si>
    <t>哈尔滨北方农业机械有限公司</t>
  </si>
  <si>
    <t>2022.01.03</t>
  </si>
  <si>
    <t>2022.07.01</t>
  </si>
  <si>
    <t>非贫困村实用型农业机械产业项目</t>
  </si>
  <si>
    <t>哈尔滨华利机械设备有限公司</t>
  </si>
  <si>
    <t>2021.12.14</t>
  </si>
  <si>
    <t>牛家镇黄牛养殖建设项目-变台配电工程</t>
  </si>
  <si>
    <t>翔昀建设集团有限公司黑龙江分公司</t>
  </si>
  <si>
    <t>2021.11.24</t>
  </si>
  <si>
    <t>牛家镇黄牛养殖建设项目</t>
  </si>
  <si>
    <t>黑龙江博玺建设工程有限公司</t>
  </si>
  <si>
    <t>2023.11.01</t>
  </si>
  <si>
    <t>牛家镇温室大棚产业项目</t>
  </si>
  <si>
    <t>吉林省耐尔兴温室工程有限公司</t>
  </si>
  <si>
    <t>2022.01.17</t>
  </si>
  <si>
    <t>2023.08.30</t>
  </si>
  <si>
    <t>脱贫人口公益性补助项目</t>
  </si>
  <si>
    <t>五常市乡村振兴局</t>
  </si>
  <si>
    <t>2021年基础设施建设项目科研评审费</t>
  </si>
  <si>
    <t>2021年牛家满族镇黄牛养殖、温室大棚项目审计咨询费</t>
  </si>
  <si>
    <t>黑龙江建业会计师事务所有限责任公司</t>
  </si>
  <si>
    <t>2024.04.11</t>
  </si>
  <si>
    <t>2022年牛家满族镇黄牛养殖、温室大棚项目可行性研究报告编制费</t>
  </si>
  <si>
    <t>2021年兴隆乡马鞍山村项目设计费</t>
  </si>
  <si>
    <t>首辅工程设计有限公司黑龙江第一分公司</t>
  </si>
  <si>
    <t>哈财指（农）【2021】324号</t>
  </si>
  <si>
    <t>2021.10.10</t>
  </si>
  <si>
    <t>2021.10.27</t>
  </si>
  <si>
    <t>2022年脱贫人口和边缘易致贫人口房屋保险</t>
  </si>
  <si>
    <t>中国人民财产保险股份有限公司黑龙江省分公司</t>
  </si>
  <si>
    <t>两笔资金捆绑实施项目</t>
  </si>
  <si>
    <t>2022年脱贫人口和边缘易致贫人口人身意外保险</t>
  </si>
  <si>
    <t>中国人寿保险股份有限公司哈尔滨分公司</t>
  </si>
  <si>
    <t>兴隆乡民兴村田间路建设项目</t>
  </si>
  <si>
    <t>黑龙江广汇建筑安装有限公司</t>
  </si>
  <si>
    <t>2022.06.12</t>
  </si>
  <si>
    <t>2023.06.19</t>
  </si>
  <si>
    <t>2024.07.08</t>
  </si>
  <si>
    <t>兴隆乡马鞍山村道路建设项目</t>
  </si>
  <si>
    <t>2023.05.29</t>
  </si>
  <si>
    <t>冲河镇冲河村路边沟建设项目</t>
  </si>
  <si>
    <t>黑龙江合益建筑工程有限责任公司</t>
  </si>
  <si>
    <t>红旗乡东城村、东利村田间路建设项目</t>
  </si>
  <si>
    <t>黑龙江省正润水利水电工程有限公司</t>
  </si>
  <si>
    <t>2022.07.04</t>
  </si>
  <si>
    <t>哈财指（农）【2021】315号</t>
  </si>
  <si>
    <t>2021.9.26</t>
  </si>
  <si>
    <t>2021.10.21</t>
  </si>
  <si>
    <t>龙凤山镇胜源村旅游产业边沟建设项目</t>
  </si>
  <si>
    <t>2024.01.30</t>
  </si>
  <si>
    <t>兴隆乡马鞍山村道路硬化建设项目</t>
  </si>
  <si>
    <t>牛家镇兴富村自来水管线改造项目</t>
  </si>
  <si>
    <t>五常市凯伟工程机械租赁有限公司</t>
  </si>
  <si>
    <t>2021.11.10</t>
  </si>
  <si>
    <t>五常市2022年度财政衔接推进乡村振兴资金支出情况表</t>
  </si>
  <si>
    <t>第五次拨付</t>
  </si>
  <si>
    <t>黑财指（农）【2022】11号</t>
  </si>
  <si>
    <t>2021.12.03</t>
  </si>
  <si>
    <t>2022.6.22</t>
  </si>
  <si>
    <t>民意乡金禾米业水稻深加工产业项目钢板仓</t>
  </si>
  <si>
    <t>黑龙江辰松建筑工程有限公司</t>
  </si>
  <si>
    <t>2022.08.01</t>
  </si>
  <si>
    <t>2022.08.12</t>
  </si>
  <si>
    <t>2022.12.14</t>
  </si>
  <si>
    <t>民宗支出</t>
  </si>
  <si>
    <t>民宗剩余</t>
  </si>
  <si>
    <t>民意乡金禾米业水稻深加工产业项目输送机</t>
  </si>
  <si>
    <t>河北籴粜农业机械有限公司</t>
  </si>
  <si>
    <t>2022.08.08</t>
  </si>
  <si>
    <t>民意乡金禾米业水稻深加工产业项目-烘干塔</t>
  </si>
  <si>
    <t>扬州天扬粮油机械制造有限公司</t>
  </si>
  <si>
    <t>2022.09.26</t>
  </si>
  <si>
    <t>乡村振兴支出</t>
  </si>
  <si>
    <t>乡村振兴剩余</t>
  </si>
  <si>
    <t>民意乡金禾米业水稻深加工产业项目多层自清式旋振组合</t>
  </si>
  <si>
    <t>开封市新希望粮油机械设备有限公司</t>
  </si>
  <si>
    <t>2022.08.09</t>
  </si>
  <si>
    <t>民意乡金禾米业水稻深加工产业项目铲车款</t>
  </si>
  <si>
    <t>肇东市保丰农机销售有限公司</t>
  </si>
  <si>
    <t>2022.08.29</t>
  </si>
  <si>
    <t>民意乡金禾米业水稻深加工产业项目稻米烘干干燥剂、提升机</t>
  </si>
  <si>
    <t>2022.09.15</t>
  </si>
  <si>
    <t>民意乡金禾米业水稻深加工产业项目变压器款项</t>
  </si>
  <si>
    <t>五常市云源农业服务有限公司</t>
  </si>
  <si>
    <t>2022.08.19</t>
  </si>
  <si>
    <t>民意乡金禾米业水稻深加工产业项目侧翻液压卸粮</t>
  </si>
  <si>
    <t>吉林省刘俊机械制造有限公司</t>
  </si>
  <si>
    <t>龙凤山镇东兴村鲜食玉米深加工产业项目-速冻库制冷机</t>
  </si>
  <si>
    <t>武汉鑫江车冷机系统成套设备有限公司</t>
  </si>
  <si>
    <t>2022.07.30</t>
  </si>
  <si>
    <t>2022.11.24</t>
  </si>
  <si>
    <t>龙凤山镇东兴村鲜食玉米深加工产业项目-鲜食玉米剥皮机</t>
  </si>
  <si>
    <t>哈尔滨盛泰裕丰农业机械科技发展有限公司</t>
  </si>
  <si>
    <t>龙凤山镇东兴村鲜食玉米深加工产业项目-真空包装机</t>
  </si>
  <si>
    <t>浙江瑞志机械有限公司</t>
  </si>
  <si>
    <t>龙凤山镇东兴村鲜食玉米深加工产业项目变压器</t>
  </si>
  <si>
    <t>志广乡东兴旺村水稻深加工产业项目</t>
  </si>
  <si>
    <t>五常市民盛农业机械有限公司</t>
  </si>
  <si>
    <t>2022.07.25</t>
  </si>
  <si>
    <t>2022.11.09</t>
  </si>
  <si>
    <t>牛家镇购置黄牛产业项目附属道路硬化项目</t>
  </si>
  <si>
    <t>黑龙江省辰业建设工程有限公司</t>
  </si>
  <si>
    <t>2022.07.20</t>
  </si>
  <si>
    <t>2022.07.27</t>
  </si>
  <si>
    <t>2022.12.20</t>
  </si>
  <si>
    <t>长山乡和平村、志广乡五星村大型实用型农用机械采购项目</t>
  </si>
  <si>
    <t>黑龙江新途机械设备有限公司</t>
  </si>
  <si>
    <t>2023.03.31</t>
  </si>
  <si>
    <t>2023.04.11</t>
  </si>
  <si>
    <t>牛家镇兴富村、沙河镇石头河子村实用型农用机械采购项目</t>
  </si>
  <si>
    <t>五常市禾田农机销售服务有限公司</t>
  </si>
  <si>
    <t>2023.03.22</t>
  </si>
  <si>
    <t>2023.07.17</t>
  </si>
  <si>
    <t>五常镇杏花村、杜家镇幸福村、龙凤山光辉村、兴盛乡兴盛村实用型农业机械采购项目</t>
  </si>
  <si>
    <t>2022.07.28</t>
  </si>
  <si>
    <t>2022.09.08</t>
  </si>
  <si>
    <t>牛家镇头屯村道路硬化建设项目</t>
  </si>
  <si>
    <t>2022.08.16</t>
  </si>
  <si>
    <t>2022.08.31</t>
  </si>
  <si>
    <t>牛家镇头屯村、新甸村设计变更勘测费用</t>
  </si>
  <si>
    <t>哈尔滨宏升测绘技术有限公司</t>
  </si>
  <si>
    <t>2022.08.22</t>
  </si>
  <si>
    <t>沙河子镇柳树河子村道路硬化建设项目</t>
  </si>
  <si>
    <t>2023.03.14</t>
  </si>
  <si>
    <t>民意乡永进村道路硬化建设项目</t>
  </si>
  <si>
    <t>黑龙江广汇建筑安装工程有限公司</t>
  </si>
  <si>
    <t>2022.12.19</t>
  </si>
  <si>
    <t>2023.03.01</t>
  </si>
  <si>
    <t>八家子乡岳家村道路硬化建设项目</t>
  </si>
  <si>
    <t>黑龙江省景康建筑工程有限公司</t>
  </si>
  <si>
    <t>兴隆乡梨树村、二道村、新五村道路硬化建设项目</t>
  </si>
  <si>
    <t>黑龙江省山人宿建筑工程有限公司</t>
  </si>
  <si>
    <t>2022.08.21</t>
  </si>
  <si>
    <t>2022.10.08</t>
  </si>
  <si>
    <t>志广乡五星村道路硬化建设项目</t>
  </si>
  <si>
    <t>黑龙江千凡建筑工程有限公司</t>
  </si>
  <si>
    <t>五常镇杏花村道路硬化建设项目</t>
  </si>
  <si>
    <t>红旗乡东胜村道路硬化建设项目</t>
  </si>
  <si>
    <t>黑龙江弘展建筑工程有限公司</t>
  </si>
  <si>
    <t>营城子靠河村道路硬化建设项目</t>
  </si>
  <si>
    <t>黑龙江忆昌建筑工程有限公司</t>
  </si>
  <si>
    <t>兴盛乡九莲村道路硬化建设项目</t>
  </si>
  <si>
    <t>哈尔滨旺木环境建设工程有限公司</t>
  </si>
  <si>
    <t>二河乡三河村道路硬化建设项目</t>
  </si>
  <si>
    <t>2022.09.5</t>
  </si>
  <si>
    <t>第二批乡村振兴衔接资金基础设施项目可研设计费用</t>
  </si>
  <si>
    <t>2022年度秋季雨露计划项目助学补助</t>
  </si>
  <si>
    <t>2023.02.15</t>
  </si>
  <si>
    <t>雨露计划项目助学补助</t>
  </si>
  <si>
    <t>2022年度春季雨露计划项目助学补助</t>
  </si>
  <si>
    <t>牛家镇等扶贫小额信贷贴息</t>
  </si>
  <si>
    <t>扶贫小额信贷贴息</t>
  </si>
  <si>
    <t>2022.07.06</t>
  </si>
  <si>
    <t>2024.06.20</t>
  </si>
  <si>
    <t>2022年度外出务工补助</t>
  </si>
  <si>
    <t>设施建设工程监理费</t>
  </si>
  <si>
    <t>冲河镇建设监理费</t>
  </si>
  <si>
    <t>第一批乡村振兴项目监理费</t>
  </si>
  <si>
    <t>黑财指（农）【2022】12号</t>
  </si>
  <si>
    <t>2022.6.14</t>
  </si>
  <si>
    <t>民意乡金禾米业水稻深加工产业项目</t>
  </si>
  <si>
    <t>龙凤山镇东兴村、胜源村乡村旅游发展产业项目</t>
  </si>
  <si>
    <t>黑龙江兴迈建设工程有限公司</t>
  </si>
  <si>
    <t>2022.10.17</t>
  </si>
  <si>
    <t>2023.01.06</t>
  </si>
  <si>
    <t>2023.09.26</t>
  </si>
  <si>
    <t>2023.12.14</t>
  </si>
  <si>
    <t>拉林镇正黄村玉米深加工产业项目</t>
  </si>
  <si>
    <t>黑龙江达辉建筑工程有限公司</t>
  </si>
  <si>
    <t>2022.07.24</t>
  </si>
  <si>
    <t>拉林镇正黄村玉米深加工产业项目烘干塔、挖掘机</t>
  </si>
  <si>
    <t>五常市丰盈农业服务有限公司</t>
  </si>
  <si>
    <t>拉林镇后红村大豆深加工实用性农用机械采购项目</t>
  </si>
  <si>
    <t>2023.03.07</t>
  </si>
  <si>
    <t>2023.03.21</t>
  </si>
  <si>
    <t>卫国乡友好村道路硬化建设项目</t>
  </si>
  <si>
    <t>浙江置信建设工程有限公司</t>
  </si>
  <si>
    <t>牛家镇头屯村硬化道路建设项目</t>
  </si>
  <si>
    <t>冲河镇兴国村、苇沙河子村道路硬化建设项目</t>
  </si>
  <si>
    <t>黑龙江帝腾建设工程有限公司</t>
  </si>
  <si>
    <t>可研设计费用</t>
  </si>
  <si>
    <t>2022.07.05</t>
  </si>
  <si>
    <t>可研评估服务费用</t>
  </si>
  <si>
    <t>哈尔滨瀚科环保科技有限公司</t>
  </si>
  <si>
    <t>2022.05.05</t>
  </si>
  <si>
    <t>2022.06.24</t>
  </si>
  <si>
    <t>龙凤山镇旅游风险评估费用</t>
  </si>
  <si>
    <t>哈尔滨久旺科技有限公司</t>
  </si>
  <si>
    <t>2022.06.20</t>
  </si>
  <si>
    <t>2022.07.22</t>
  </si>
  <si>
    <t>风险评估费用</t>
  </si>
  <si>
    <t>2022.05.20</t>
  </si>
  <si>
    <t>黑财指(农)[2022]144号</t>
  </si>
  <si>
    <t>2022.09.22</t>
  </si>
  <si>
    <t>兴盛乡腰贡村玉米深加工及储存项目</t>
  </si>
  <si>
    <t>开原亿丰粮食设备有限公司</t>
  </si>
  <si>
    <t>2022.11.03</t>
  </si>
  <si>
    <t>五常镇、拉林镇、龙凤山镇、长山乡、牛家镇实用型农业机械项目-合同</t>
  </si>
  <si>
    <t>尚志市德晟农机销售有限公司</t>
  </si>
  <si>
    <t>五常镇、拉林镇、龙凤山镇、长山乡、牛家镇实用型农业机械项目</t>
  </si>
  <si>
    <t>五常市恒东机械有限公司</t>
  </si>
  <si>
    <t>山河镇山河村、东铁村硬化道路项目</t>
  </si>
  <si>
    <t>黑龙江省勇铭建筑工程有限公司</t>
  </si>
  <si>
    <t>2022.09.20</t>
  </si>
  <si>
    <t>2023.05.04</t>
  </si>
  <si>
    <t>五常镇吴家村硬化道路项目</t>
  </si>
  <si>
    <t>杜家镇开发村硬化道路项目</t>
  </si>
  <si>
    <t>黑龙江尊海建筑工程有限公司</t>
  </si>
  <si>
    <t>2022.09.19</t>
  </si>
  <si>
    <t>2022.10.26</t>
  </si>
  <si>
    <t>工程监理费</t>
  </si>
  <si>
    <t>项目管理费</t>
  </si>
  <si>
    <t xml:space="preserve"> </t>
  </si>
  <si>
    <t>黑财指(农)[2022]145号</t>
  </si>
  <si>
    <t>向阳镇保山村硬化道路项目</t>
  </si>
  <si>
    <t>黑龙江国顺建筑工程有限公司</t>
  </si>
  <si>
    <t>哈财指（农）【2022】124号</t>
  </si>
  <si>
    <t>2022.04.12</t>
  </si>
  <si>
    <t>小山子镇胜远村硬化道路项目4.7公里</t>
  </si>
  <si>
    <t>黑龙江农垦众鑫建筑工程有限责任公司</t>
  </si>
  <si>
    <t>牛家镇兴富村、沙河镇石头河子村、长山乡长山村实用型农用机械采购项目</t>
  </si>
  <si>
    <t>民乐乡双义村硬化道路项目2160米</t>
  </si>
  <si>
    <t>黑龙江崮铭建筑工程有限公司</t>
  </si>
  <si>
    <t>常堡乡廿家村硬化道路项目1870米</t>
  </si>
  <si>
    <t>哈尔滨润达交通科技开发有限公司</t>
  </si>
  <si>
    <t>安家镇灯塔村、双跃村路边沟硬化项目</t>
  </si>
  <si>
    <t>黑财指（农）[2022]6号</t>
  </si>
  <si>
    <t>2021.11.30</t>
  </si>
  <si>
    <t>兴隆乡民兴村农田路项目</t>
  </si>
  <si>
    <t>黑龙江省明阔建设工程有限公司</t>
  </si>
  <si>
    <t>2022.09.30</t>
  </si>
  <si>
    <t>2023.06.25</t>
  </si>
  <si>
    <t>兴隆乡民兴村田间路改造工程评审费</t>
  </si>
  <si>
    <t>黑龙江省蓝鼎建设工程咨询有限公司</t>
  </si>
  <si>
    <t>2022.05.01</t>
  </si>
  <si>
    <t>2022.12.06</t>
  </si>
  <si>
    <t>2022.06.02</t>
  </si>
  <si>
    <t>兴隆乡民兴村农机购置项目</t>
  </si>
  <si>
    <t>2022.09.27</t>
  </si>
  <si>
    <t>五常市田畈农机有限公司</t>
  </si>
  <si>
    <t>2022.06.30</t>
  </si>
  <si>
    <t>2022.07.15</t>
  </si>
  <si>
    <t>00000000</t>
  </si>
  <si>
    <t>五常市2023年度财政衔接推进乡村振兴资金支出情况表</t>
  </si>
  <si>
    <t>中央资金已支出</t>
  </si>
  <si>
    <t>省级资金已支出</t>
  </si>
  <si>
    <t>市级资金已支出</t>
  </si>
  <si>
    <t>中省资金已支出</t>
  </si>
  <si>
    <t>总支出率</t>
  </si>
  <si>
    <t>黑财指（农）【2023】34号</t>
  </si>
  <si>
    <t>2023年中央财政衔接推进乡村振兴补助资金</t>
  </si>
  <si>
    <t>2022.11.29</t>
  </si>
  <si>
    <t>2023.2.28</t>
  </si>
  <si>
    <t>五常市牛家满族镇兴山村道路硬化建设项目</t>
  </si>
  <si>
    <t>黑龙江省睿杰建设工程有限公司</t>
  </si>
  <si>
    <t>2023.06.21</t>
  </si>
  <si>
    <t>2023.06.28</t>
  </si>
  <si>
    <t>2023.12.07</t>
  </si>
  <si>
    <t>五常市背荫河镇关家村道路硬化建设项目</t>
  </si>
  <si>
    <t>黑龙江卓天建筑工程有限公司</t>
  </si>
  <si>
    <t>2024.07.11</t>
  </si>
  <si>
    <t>五常市五常镇金山村道路硬化建设项目</t>
  </si>
  <si>
    <t>黑龙江省尊盛建筑工程有限公司</t>
  </si>
  <si>
    <t>2023.06.18</t>
  </si>
  <si>
    <t>2023.06.20</t>
  </si>
  <si>
    <t>五常市八家子乡大亚屯村道路硬化建设项目</t>
  </si>
  <si>
    <t>黑龙江华捷建筑工程有限公司</t>
  </si>
  <si>
    <t>五常市山河镇付船口村道路硬化建设项目</t>
  </si>
  <si>
    <t>2024.09.26</t>
  </si>
  <si>
    <t>乡村振兴局自己支付18458.82万元的结算尾款</t>
  </si>
  <si>
    <t>五常市龙凤山镇东兴村与胜源村乡村旅游发展产业(基础设施建设）项目（二期）</t>
  </si>
  <si>
    <t>黑龙江来祥建筑工程有限公司</t>
  </si>
  <si>
    <t>2023.07.18</t>
  </si>
  <si>
    <t>2023.10.11</t>
  </si>
  <si>
    <t>2023.11.20</t>
  </si>
  <si>
    <t>志广乡民和村道路硬化建设项目</t>
  </si>
  <si>
    <t>黑龙江邦通建设工程有限公司</t>
  </si>
  <si>
    <t>2023.08.07</t>
  </si>
  <si>
    <t>2023.09.11</t>
  </si>
  <si>
    <t>2024.01.10</t>
  </si>
  <si>
    <t>兴隆乡民兴村、新立村鲜食玉米深加工产业项目</t>
  </si>
  <si>
    <t>五常市铭丰农机销售有限公司</t>
  </si>
  <si>
    <t>2023.06.13</t>
  </si>
  <si>
    <t>沙河子镇蛤拉河子村、兴盛乡辛家村和牛养殖设备采购项目</t>
  </si>
  <si>
    <t>哈尔滨农耕源农业机械经销有限责任公司</t>
  </si>
  <si>
    <t>沙河子镇蛤拉河子村、兴盛乡辛家村和牛养殖产业项目</t>
  </si>
  <si>
    <t>黑龙江省千诚建设工程有限公司</t>
  </si>
  <si>
    <t>2023.08.09</t>
  </si>
  <si>
    <t>2023.09.20</t>
  </si>
  <si>
    <t>兴盛乡辛家村和牛养殖产业项目（五常市福兴养殖有限公司10KV线路及变台配电工程）</t>
  </si>
  <si>
    <t>2024.05.16</t>
  </si>
  <si>
    <t>民意乡褚家村金禾米业水稻深加工产业项目</t>
  </si>
  <si>
    <t>漳州弘敏机电有限公司</t>
  </si>
  <si>
    <t>2023.07.13</t>
  </si>
  <si>
    <t>2023年基础设施建设项目和产业发展项目设计费</t>
  </si>
  <si>
    <t>辽宁华跃设计咨询有限公司</t>
  </si>
  <si>
    <t>2023.03.27</t>
  </si>
  <si>
    <t>2023年基础设施建设项目和产业发展项目可行性研究报告费用</t>
  </si>
  <si>
    <t>中誉恒信工程咨询有限公司</t>
  </si>
  <si>
    <t>2023.03.29</t>
  </si>
  <si>
    <t>2023.06.26</t>
  </si>
  <si>
    <t>黑财指（农）【2023】78号</t>
  </si>
  <si>
    <t>2023年省级财政衔接推进乡村振兴补助资金</t>
  </si>
  <si>
    <t>五常市安家镇双喜村道路硬化建设项目</t>
  </si>
  <si>
    <t>黑龙江省润盛源建筑工程安装有限公司</t>
  </si>
  <si>
    <t>2023.06.17</t>
  </si>
  <si>
    <t>五常市拉林满族镇太平村道路硬化建设项目</t>
  </si>
  <si>
    <t>五常市五常镇桦树村道路硬化建设项目</t>
  </si>
  <si>
    <t>黑龙江巨隆铸建设工程有限公司</t>
  </si>
  <si>
    <t>五常市五常镇杏花村道路硬化建设项目</t>
  </si>
  <si>
    <t>黑龙江高创建筑工程有限公司</t>
  </si>
  <si>
    <t>2024.01.11</t>
  </si>
  <si>
    <t>五常市杜家镇幸福村道路硬化建设项目</t>
  </si>
  <si>
    <t>黑龙江展霖建筑工程有限公司</t>
  </si>
  <si>
    <t>2024.01.02</t>
  </si>
  <si>
    <t>五常市志广乡东兴旺村道路硬化建设项目</t>
  </si>
  <si>
    <t>黑龙江蓝涛建设有限公司</t>
  </si>
  <si>
    <t>五常市兴盛乡郎家村道路硬化建设项目</t>
  </si>
  <si>
    <t>黑龙江岳轩建设工程有限公司</t>
  </si>
  <si>
    <t>五常市民意乡勇进村道路硬化建设项目</t>
  </si>
  <si>
    <t>黑龙江恒智建设工程有限公司</t>
  </si>
  <si>
    <t>2023.12.29</t>
  </si>
  <si>
    <t>五常市民乐朝鲜族乡双义村道路硬化建设项目</t>
  </si>
  <si>
    <t>黑龙江省谨诚建筑工程有限公司</t>
  </si>
  <si>
    <t>五常市民乐朝鲜族乡振兴村道路硬化建设项目</t>
  </si>
  <si>
    <t>黑龙江原野水利工程有限责任公司</t>
  </si>
  <si>
    <t>牛家满族镇新甸村“黄牛养殖”产业附属设施项目</t>
  </si>
  <si>
    <t>黑龙江广鑫机械设备有限公司</t>
  </si>
  <si>
    <t>黑龙江秀刚建筑工程有限公司</t>
  </si>
  <si>
    <t>2023.07.10</t>
  </si>
  <si>
    <t>2023.07.24</t>
  </si>
  <si>
    <t>江苏鹤溪机械有限公司</t>
  </si>
  <si>
    <t>2023.06.12</t>
  </si>
  <si>
    <t>龙凤山镇东兴村、王家炉村玉米烘干塔设备采购项目</t>
  </si>
  <si>
    <t>2023.06.16</t>
  </si>
  <si>
    <t>龙凤山镇东兴村自来水管线改造项目</t>
  </si>
  <si>
    <t>黑龙江铭旺建设工程有限公司</t>
  </si>
  <si>
    <t>五常市雨露计划助学补助项目</t>
  </si>
  <si>
    <t>一卡通账户</t>
  </si>
  <si>
    <t>2023.11.15</t>
  </si>
  <si>
    <t>2023年秋季雨露计划助学补助项目（个人农业补贴）</t>
  </si>
  <si>
    <t>2023年扶贫小额信贷贴息</t>
  </si>
  <si>
    <t>2023.12.21</t>
  </si>
  <si>
    <t>五常市外出务工补助项目</t>
  </si>
  <si>
    <t>2024.08.12</t>
  </si>
  <si>
    <t>黑财指(农)[2023]194号</t>
  </si>
  <si>
    <t>2023.05.12</t>
  </si>
  <si>
    <t>23.6.12</t>
  </si>
  <si>
    <t>杜家镇七一村、红旗满族乡东城村大型实用型农用机械采购项目</t>
  </si>
  <si>
    <t>巴彦县同利源农机商店</t>
  </si>
  <si>
    <t>2023.06.24</t>
  </si>
  <si>
    <t>2023年基础设施建设项目和产业发展项目可行性研究报告评审费用</t>
  </si>
  <si>
    <t>哈尔滨成森工程项目管理有限公司</t>
  </si>
  <si>
    <t>（发展新型农村集体经济项目）五常市乔府大院水稻自动化生产线采购项目</t>
  </si>
  <si>
    <t>福建宇杰自动化科技有限公司</t>
  </si>
  <si>
    <t>2023.11.03</t>
  </si>
  <si>
    <t>黑财指(农)[2023]195号</t>
  </si>
  <si>
    <t>五常镇吴家村道路硬化建设项目</t>
  </si>
  <si>
    <t>黑龙江农垦金宇建设工程有限公司</t>
  </si>
  <si>
    <t>五常镇西郊村道路硬化建设项目</t>
  </si>
  <si>
    <t>尚志市鑫泽建筑工程有限公司</t>
  </si>
  <si>
    <t>二河乡双河村、小山子镇国庆村、向阳镇中源村、拉林镇满族镇石人村小型实用型农用机械采购项目</t>
  </si>
  <si>
    <t>延寿县盛源农机经销处</t>
  </si>
  <si>
    <t>五常市2023年基础设施建设项目和产业项目风险评估费用</t>
  </si>
  <si>
    <t>2023.03.25</t>
  </si>
  <si>
    <t>2023.12.05</t>
  </si>
  <si>
    <t>哈财指（农）【2023】91号</t>
  </si>
  <si>
    <t>2023年市级财政衔接推进乡村振兴补助资金</t>
  </si>
  <si>
    <t>2023.02.07</t>
  </si>
  <si>
    <t>五常市沙河子镇石头河子村道路硬化建设项目</t>
  </si>
  <si>
    <t>五常市小山子镇双胜村道路硬化建设项目</t>
  </si>
  <si>
    <t>黑龙江顺堃建设工程有限公司</t>
  </si>
  <si>
    <t>五常市志广乡长富村道路硬化建设项目</t>
  </si>
  <si>
    <t>黑龙江洋旗建筑工程有限公司</t>
  </si>
  <si>
    <t>黑财指（农）[2023]36号</t>
  </si>
  <si>
    <t>2023年中央财政衔接推进乡村振兴补助资金（少数民族发展任务）</t>
  </si>
  <si>
    <t>民乐乡民乐村购置农机设备项目</t>
  </si>
  <si>
    <t>2023.5.12</t>
  </si>
  <si>
    <t>注：总资金9141万元，已拨5054.60万元（中省4499.53万元，哈555.07万元）</t>
  </si>
  <si>
    <t>五常市2024年度财政衔接推进乡村振兴资金支出情况表</t>
  </si>
  <si>
    <t>黑财指（农）【2024】18号</t>
  </si>
  <si>
    <t>2024年中央财政衔接推进乡村振兴补助资金（欠发达国有林场巩固提升任务）</t>
  </si>
  <si>
    <t>林草局</t>
  </si>
  <si>
    <t>五常市小黑河林场白鲜皮种植项目</t>
  </si>
  <si>
    <t>黑龙江勃涵工程项目服务有限公司</t>
  </si>
  <si>
    <t>2024.07.12</t>
  </si>
  <si>
    <t>2024.10.11</t>
  </si>
  <si>
    <t>五常市小黑河林场白鲜皮种植项目购买苗木款和人工</t>
  </si>
  <si>
    <t>富裕县杨松源林业有限公司</t>
  </si>
  <si>
    <t>2024.07.30</t>
  </si>
  <si>
    <t>五常市小黑河林场白鲜皮种植基础设施建设</t>
  </si>
  <si>
    <t>黑龙江盈方建设工程有限公司</t>
  </si>
  <si>
    <t>2024.06.05</t>
  </si>
  <si>
    <t>五常市小黑河林场白鲜皮种植项目购买化肥</t>
  </si>
  <si>
    <t>黑龙江多麦生物科技有限公司</t>
  </si>
  <si>
    <t>黑财指（农）【2024】19号</t>
  </si>
  <si>
    <t>黑龙江省财政厅关于提前下达2024年中央财政衔接推进乡村振兴补助资金（巩固拓展脱贫攻坚成果和乡村振兴任务）预算的通知</t>
  </si>
  <si>
    <t>五常市2024年乡村振兴衔接资金项目可研评估费用</t>
  </si>
  <si>
    <t>2024.03.08</t>
  </si>
  <si>
    <t>2024.04.23</t>
  </si>
  <si>
    <t>五常市2024年乡村振兴衔接资金项目风险评估费用</t>
  </si>
  <si>
    <t>2024.02.20</t>
  </si>
  <si>
    <t>五常市2024年乡村振兴衔接资金项目可行性研究报告编制费用</t>
  </si>
  <si>
    <t>黑龙江省隆傲建设工程咨询有限责任公司</t>
  </si>
  <si>
    <t>2024.02.05</t>
  </si>
  <si>
    <t>五常市2024年中央财政乡村振兴衔接资金项目图纸及预算编制费用</t>
  </si>
  <si>
    <t>鑫茂工程设计有限公司</t>
  </si>
  <si>
    <t>2024.03.05</t>
  </si>
  <si>
    <t>五常市2024年省级财政乡村振兴衔接资金项目图纸及预算编制费用</t>
  </si>
  <si>
    <t>背荫河镇蓝旗村鲜食玉米深加工产业项目</t>
  </si>
  <si>
    <t>诸城精彩机械制造有限公司</t>
  </si>
  <si>
    <t>2024.05.22</t>
  </si>
  <si>
    <t>2024.06.25</t>
  </si>
  <si>
    <t>兴盛乡辛家村和牛养殖产业项目（续建）</t>
  </si>
  <si>
    <t>2024.08.19</t>
  </si>
  <si>
    <t>2024.08.28</t>
  </si>
  <si>
    <t>2024.10.15</t>
  </si>
  <si>
    <t>乔府大院爱家车间粥米杂粮深加工设备采购项目-发展新型农村主体经济（6个村）包1</t>
  </si>
  <si>
    <t>上海松川远亿机械设备有限公司</t>
  </si>
  <si>
    <t>2024.06.06</t>
  </si>
  <si>
    <t>乔府大院爱家车间粥米杂粮深加工设备采购项目-发展新型农村主体经济（6个村）包2</t>
  </si>
  <si>
    <t>安徽美亚智联科技有限责任公司</t>
  </si>
  <si>
    <t>五常镇西郊村天野绿色食品加工产业项目-包3-解冻机清洗组</t>
  </si>
  <si>
    <t>诸城市利德机械有限责任公司</t>
  </si>
  <si>
    <t>五常镇西郊村天野绿色食品加工产业项目-包1-高温杀菌锅</t>
  </si>
  <si>
    <t>诸城市中远机械有限公司</t>
  </si>
  <si>
    <t>2024.05.28</t>
  </si>
  <si>
    <t>2024.07.22</t>
  </si>
  <si>
    <t>五常镇西郊村天野绿色食品加工产业项目-包2-零下45度制冷组</t>
  </si>
  <si>
    <t>牛家满族镇政富村道路硬化建设项目</t>
  </si>
  <si>
    <t>中简建设集团有限公司</t>
  </si>
  <si>
    <t>2024.11.11</t>
  </si>
  <si>
    <t>八家子乡付家村道路硬化建设项目</t>
  </si>
  <si>
    <t>拉林满族镇西黄旗村道路硬化建设项目</t>
  </si>
  <si>
    <t>黑龙江晟硕建设工程有限公司</t>
  </si>
  <si>
    <t>山河镇福安村道路硬化建设项目</t>
  </si>
  <si>
    <t>龙凤山镇胜源村旅游开发工程水毁项目</t>
  </si>
  <si>
    <t>2023.08.10</t>
  </si>
  <si>
    <t>黑财指（农）【2024】20号</t>
  </si>
  <si>
    <t>黑龙江省财政厅关于提前下达2024年省级财政衔接推进乡村振兴补助资金（巩固拓展脱贫攻坚成果和乡村振兴任务）预算的通知</t>
  </si>
  <si>
    <t>长山乡因灾设置公益性岗位补助</t>
  </si>
  <si>
    <t>兴盛乡因灾设置公益性岗位补助</t>
  </si>
  <si>
    <t>卫国乡因灾设置公益性岗位补助</t>
  </si>
  <si>
    <t>安家镇因灾设置公益性岗位补助</t>
  </si>
  <si>
    <t>冲河镇因灾设置公益性岗位补助</t>
  </si>
  <si>
    <t>五常镇因灾设置公益性岗位补助</t>
  </si>
  <si>
    <t>小山子镇因灾设置公益性岗位补助</t>
  </si>
  <si>
    <t>背荫河镇因灾设置公益性岗位补助</t>
  </si>
  <si>
    <t>向阳镇因灾设置公益性岗位补助</t>
  </si>
  <si>
    <t>2024年外出务工交通补助及生产奖补</t>
  </si>
  <si>
    <t>2024.09.29</t>
  </si>
  <si>
    <t>脱贫出列村田间路及硬化道路水毁维修项目</t>
  </si>
  <si>
    <t>以前年度扶贫资金投入贫困村项目水毁维修项目</t>
  </si>
  <si>
    <t>沙河子镇石头河子村硬化道路水毁维修项目</t>
  </si>
  <si>
    <t>2024.07.24</t>
  </si>
  <si>
    <t>红旗满族乡东林村道路硬化建设项目</t>
  </si>
  <si>
    <t>小山子镇国庆村道路硬化建设项目</t>
  </si>
  <si>
    <t>黑龙江省宸阊路桥工程有限公司</t>
  </si>
  <si>
    <t>冲河镇小黑河村道路硬化建设项目</t>
  </si>
  <si>
    <t>安家镇双喜村硬化道路水毁维修项目</t>
  </si>
  <si>
    <t>兴盛乡郎家村硬化道路水毁维修项目</t>
  </si>
  <si>
    <t>2024.05.09</t>
  </si>
  <si>
    <t>五常市2024年春季、秋季雨露计划助学补助项目</t>
  </si>
  <si>
    <t>五常市镇莲花村道路硬化建设项目（二标）（王粉房屯、沈家屯、江家屯、刘祥屯）</t>
  </si>
  <si>
    <t>2024.10.22</t>
  </si>
  <si>
    <t>省级衔接资金监理费</t>
  </si>
  <si>
    <t>黑龙江省龙泉建筑工程监理有限公司</t>
  </si>
  <si>
    <t>衔接资金监理费</t>
  </si>
  <si>
    <t>黑龙江执宪工程项目管理有限公司</t>
  </si>
  <si>
    <t>省级财政乡村振兴衔接资金项目图纸及预算编制费用</t>
  </si>
  <si>
    <t>乡村振兴衔接资金项目图纸及预算编制费用</t>
  </si>
  <si>
    <t>华跃设计咨询有限公司</t>
  </si>
  <si>
    <t>中央衔接资金监理费</t>
  </si>
  <si>
    <t>鸿庆工程管理有限公司</t>
  </si>
  <si>
    <t>黑财指（农）【2024】166号</t>
  </si>
  <si>
    <t>黑龙江省财政厅关于下达2024年中央财政衔接推进乡村振兴补助资金（巩固拓展脱贫攻坚成果和乡村振兴任务）预算的通知</t>
  </si>
  <si>
    <t>2024.05.29</t>
  </si>
  <si>
    <t>五常市镇莲花村道路硬化建设项目（一标）（朱家屯）</t>
  </si>
  <si>
    <t>黑龙江泽熙建设工程有限公司</t>
  </si>
  <si>
    <t>黑财指（农）【2024】167号</t>
  </si>
  <si>
    <t>黑龙江省财政厅关于下达2024年省级财政衔接推进乡村振兴补助资金（巩固拓展脱贫攻坚成果和乡村振兴任务）预算的通知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</si>
</sst>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54"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6"/>
      <name val="黑体"/>
      <charset val="134"/>
    </font>
    <font>
      <b/>
      <sz val="28"/>
      <name val="宋体"/>
      <charset val="134"/>
    </font>
    <font>
      <b/>
      <sz val="12"/>
      <name val="黑体"/>
      <charset val="134"/>
    </font>
    <font>
      <b/>
      <sz val="20"/>
      <name val="宋体"/>
      <charset val="134"/>
    </font>
    <font>
      <b/>
      <sz val="10"/>
      <name val="仿宋"/>
      <charset val="134"/>
    </font>
    <font>
      <b/>
      <sz val="2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2"/>
      <name val="仿宋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theme="1"/>
      <name val="仿宋"/>
      <charset val="134"/>
    </font>
    <font>
      <sz val="11"/>
      <color theme="1"/>
      <name val="宋体"/>
      <charset val="134"/>
    </font>
    <font>
      <b/>
      <sz val="26"/>
      <color theme="1"/>
      <name val="黑体"/>
      <charset val="134"/>
    </font>
    <font>
      <b/>
      <sz val="12"/>
      <color theme="1"/>
      <name val="黑体"/>
      <charset val="134"/>
    </font>
    <font>
      <b/>
      <sz val="10"/>
      <color theme="1"/>
      <name val="仿宋"/>
      <charset val="134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仿宋"/>
      <charset val="134"/>
    </font>
    <font>
      <sz val="9"/>
      <color rgb="FF00B05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9"/>
      <color rgb="FF000000"/>
      <name val="宋体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5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8" applyNumberFormat="0" applyAlignment="0" applyProtection="0">
      <alignment vertical="center"/>
    </xf>
    <xf numFmtId="0" fontId="44" fillId="7" borderId="19" applyNumberFormat="0" applyAlignment="0" applyProtection="0">
      <alignment vertical="center"/>
    </xf>
    <xf numFmtId="0" fontId="45" fillId="7" borderId="18" applyNumberFormat="0" applyAlignment="0" applyProtection="0">
      <alignment vertical="center"/>
    </xf>
    <xf numFmtId="0" fontId="46" fillId="8" borderId="20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0">
      <alignment vertical="center"/>
    </xf>
  </cellStyleXfs>
  <cellXfs count="2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3" borderId="1" xfId="5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7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2" fillId="4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>
      <alignment vertical="center"/>
    </xf>
    <xf numFmtId="0" fontId="17" fillId="0" borderId="1" xfId="0" applyNumberFormat="1" applyFont="1" applyFill="1" applyBorder="1" applyAlignment="1">
      <alignment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77" fontId="17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177" fontId="12" fillId="2" borderId="1" xfId="0" applyNumberFormat="1" applyFont="1" applyFill="1" applyBorder="1" applyAlignment="1">
      <alignment horizontal="center" vertical="center"/>
    </xf>
    <xf numFmtId="178" fontId="18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177" fontId="4" fillId="0" borderId="0" xfId="0" applyNumberFormat="1" applyFont="1" applyFill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176" fontId="22" fillId="4" borderId="9" xfId="0" applyNumberFormat="1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177" fontId="19" fillId="4" borderId="0" xfId="0" applyNumberFormat="1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vertical="center" wrapText="1"/>
    </xf>
    <xf numFmtId="177" fontId="2" fillId="2" borderId="0" xfId="0" applyNumberFormat="1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176" fontId="28" fillId="0" borderId="5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32" fillId="4" borderId="5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vertical="center" wrapText="1"/>
    </xf>
    <xf numFmtId="177" fontId="1" fillId="3" borderId="1" xfId="0" applyNumberFormat="1" applyFont="1" applyFill="1" applyBorder="1" applyAlignment="1">
      <alignment vertical="center"/>
    </xf>
    <xf numFmtId="177" fontId="32" fillId="2" borderId="5" xfId="0" applyNumberFormat="1" applyFont="1" applyFill="1" applyBorder="1" applyAlignment="1">
      <alignment horizontal="center" vertical="center" wrapText="1"/>
    </xf>
    <xf numFmtId="176" fontId="8" fillId="4" borderId="5" xfId="0" applyNumberFormat="1" applyFont="1" applyFill="1" applyBorder="1" applyAlignment="1">
      <alignment horizontal="center" vertical="center" wrapText="1"/>
    </xf>
    <xf numFmtId="176" fontId="32" fillId="2" borderId="5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78" fontId="3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quotePrefix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4" xfId="50"/>
    <cellStyle name="常规 3" xfId="51"/>
    <cellStyle name="千位分隔 2" xfId="52"/>
    <cellStyle name="常规 4" xfId="53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1"/>
  <sheetViews>
    <sheetView zoomScale="90" zoomScaleNormal="90" topLeftCell="G1" workbookViewId="0">
      <pane ySplit="4" topLeftCell="A5" activePane="bottomLeft" state="frozen"/>
      <selection/>
      <selection pane="bottomLeft" activeCell="AF9" sqref="AF9"/>
    </sheetView>
  </sheetViews>
  <sheetFormatPr defaultColWidth="9" defaultRowHeight="14.25"/>
  <cols>
    <col min="1" max="1" width="4.10833333333333" style="2" customWidth="1"/>
    <col min="2" max="2" width="6.44166666666667" style="2" customWidth="1"/>
    <col min="3" max="3" width="10.6666666666667" style="2" customWidth="1"/>
    <col min="4" max="4" width="6.55833333333333" style="2" customWidth="1"/>
    <col min="5" max="5" width="5.10833333333333" style="2" customWidth="1"/>
    <col min="6" max="6" width="10.625" style="3" customWidth="1"/>
    <col min="7" max="7" width="7.21666666666667" style="4" customWidth="1"/>
    <col min="8" max="8" width="7.44166666666667" style="4" customWidth="1"/>
    <col min="9" max="9" width="7.10833333333333" style="5" customWidth="1"/>
    <col min="10" max="10" width="6.55833333333333" style="5" customWidth="1"/>
    <col min="11" max="11" width="5.66666666666667" style="2" customWidth="1"/>
    <col min="12" max="12" width="5.33333333333333" style="2" customWidth="1"/>
    <col min="13" max="13" width="14.1083333333333" style="2" customWidth="1"/>
    <col min="14" max="14" width="11.2166666666667" style="186" customWidth="1"/>
    <col min="15" max="15" width="12.8833333333333" style="2" customWidth="1"/>
    <col min="16" max="16" width="11.4416666666667" style="3" customWidth="1"/>
    <col min="17" max="17" width="8.21666666666667" style="3" customWidth="1"/>
    <col min="18" max="18" width="11.775" style="6" customWidth="1"/>
    <col min="19" max="19" width="10.9666666666667" style="7" customWidth="1"/>
    <col min="20" max="20" width="11" style="8" customWidth="1"/>
    <col min="21" max="21" width="11.6666666666667" style="7" customWidth="1"/>
    <col min="22" max="22" width="12.225" style="9" customWidth="1"/>
    <col min="23" max="23" width="10.4166666666667" style="7" customWidth="1"/>
    <col min="24" max="26" width="11.6666666666667" style="7" customWidth="1"/>
    <col min="27" max="27" width="9.25" style="7" customWidth="1"/>
    <col min="28" max="28" width="11.4416666666667" style="10" customWidth="1"/>
    <col min="29" max="29" width="9.75" style="11" customWidth="1"/>
    <col min="30" max="30" width="11.5" style="11"/>
    <col min="31" max="31" width="12.625" style="11"/>
    <col min="32" max="16384" width="9" style="11"/>
  </cols>
  <sheetData>
    <row r="1" ht="33.75" spans="1:28">
      <c r="A1" s="12" t="s">
        <v>0</v>
      </c>
      <c r="B1" s="12"/>
      <c r="C1" s="12"/>
      <c r="D1" s="12"/>
      <c r="E1" s="12"/>
      <c r="F1" s="13"/>
      <c r="G1" s="14"/>
      <c r="H1" s="14"/>
      <c r="I1" s="14"/>
      <c r="J1" s="14"/>
      <c r="K1" s="12"/>
      <c r="L1" s="35"/>
      <c r="M1" s="35"/>
      <c r="N1" s="190"/>
      <c r="O1" s="35"/>
      <c r="P1" s="13"/>
      <c r="Q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3"/>
    </row>
    <row r="2" ht="25.5" spans="1:27">
      <c r="A2" s="15"/>
      <c r="B2" s="15"/>
      <c r="C2" s="15"/>
      <c r="D2" s="15"/>
      <c r="E2" s="15"/>
      <c r="F2" s="16"/>
      <c r="G2" s="17"/>
      <c r="H2" s="17"/>
      <c r="I2" s="17"/>
      <c r="J2" s="17"/>
      <c r="K2" s="15"/>
      <c r="L2" s="15"/>
      <c r="M2" s="15"/>
      <c r="N2" s="191"/>
      <c r="O2" s="15"/>
      <c r="P2" s="16"/>
      <c r="Q2" s="16"/>
      <c r="R2" s="60"/>
      <c r="S2" s="61"/>
      <c r="T2" s="62"/>
      <c r="U2" s="61"/>
      <c r="V2" s="63"/>
      <c r="W2" s="61"/>
      <c r="X2" s="61"/>
      <c r="Y2" s="61"/>
      <c r="Z2" s="61"/>
      <c r="AA2" s="61"/>
    </row>
    <row r="3" ht="36" customHeight="1" spans="1:29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9" t="s">
        <v>6</v>
      </c>
      <c r="G3" s="20" t="s">
        <v>7</v>
      </c>
      <c r="H3" s="21"/>
      <c r="I3" s="21"/>
      <c r="J3" s="38"/>
      <c r="K3" s="18" t="s">
        <v>8</v>
      </c>
      <c r="L3" s="18" t="s">
        <v>9</v>
      </c>
      <c r="M3" s="39" t="s">
        <v>10</v>
      </c>
      <c r="N3" s="192"/>
      <c r="O3" s="41" t="s">
        <v>11</v>
      </c>
      <c r="P3" s="42"/>
      <c r="Q3" s="42"/>
      <c r="R3" s="42"/>
      <c r="S3" s="42"/>
      <c r="T3" s="42"/>
      <c r="U3" s="42"/>
      <c r="V3" s="42"/>
      <c r="W3" s="42"/>
      <c r="X3" s="42"/>
      <c r="Y3" s="42"/>
      <c r="Z3" s="84"/>
      <c r="AA3" s="19" t="s">
        <v>12</v>
      </c>
      <c r="AB3" s="19" t="s">
        <v>13</v>
      </c>
      <c r="AC3" s="18" t="s">
        <v>14</v>
      </c>
    </row>
    <row r="4" ht="52.8" customHeight="1" spans="1:31">
      <c r="A4" s="18"/>
      <c r="B4" s="18"/>
      <c r="C4" s="18"/>
      <c r="D4" s="18"/>
      <c r="E4" s="18"/>
      <c r="F4" s="22"/>
      <c r="G4" s="18" t="s">
        <v>15</v>
      </c>
      <c r="H4" s="18" t="s">
        <v>16</v>
      </c>
      <c r="I4" s="18" t="s">
        <v>17</v>
      </c>
      <c r="J4" s="18" t="s">
        <v>18</v>
      </c>
      <c r="K4" s="18"/>
      <c r="L4" s="18"/>
      <c r="M4" s="39" t="s">
        <v>19</v>
      </c>
      <c r="N4" s="193" t="s">
        <v>20</v>
      </c>
      <c r="O4" s="18" t="s">
        <v>21</v>
      </c>
      <c r="P4" s="39" t="s">
        <v>22</v>
      </c>
      <c r="Q4" s="39" t="s">
        <v>23</v>
      </c>
      <c r="R4" s="64" t="s">
        <v>24</v>
      </c>
      <c r="S4" s="18" t="s">
        <v>25</v>
      </c>
      <c r="T4" s="64" t="s">
        <v>26</v>
      </c>
      <c r="U4" s="18" t="s">
        <v>25</v>
      </c>
      <c r="V4" s="65" t="s">
        <v>27</v>
      </c>
      <c r="W4" s="18" t="s">
        <v>25</v>
      </c>
      <c r="X4" s="65" t="s">
        <v>28</v>
      </c>
      <c r="Y4" s="18" t="s">
        <v>25</v>
      </c>
      <c r="Z4" s="162" t="s">
        <v>29</v>
      </c>
      <c r="AA4" s="22"/>
      <c r="AB4" s="22"/>
      <c r="AC4" s="18"/>
      <c r="AD4" s="109" t="s">
        <v>30</v>
      </c>
      <c r="AE4" s="92" t="s">
        <v>31</v>
      </c>
    </row>
    <row r="5" ht="36.6" customHeight="1" spans="1:31">
      <c r="A5" s="18"/>
      <c r="B5" s="23"/>
      <c r="C5" s="23"/>
      <c r="D5" s="23"/>
      <c r="E5" s="18"/>
      <c r="F5" s="187">
        <f t="shared" ref="F5:J5" si="0">F6+F9+F28+F48+F56</f>
        <v>44853000</v>
      </c>
      <c r="G5" s="187">
        <f t="shared" si="0"/>
        <v>4485.3</v>
      </c>
      <c r="H5" s="187">
        <f t="shared" si="0"/>
        <v>2028</v>
      </c>
      <c r="I5" s="187">
        <f t="shared" si="0"/>
        <v>1790</v>
      </c>
      <c r="J5" s="187">
        <f t="shared" si="0"/>
        <v>667.3</v>
      </c>
      <c r="K5" s="194"/>
      <c r="L5" s="23"/>
      <c r="M5" s="39"/>
      <c r="N5" s="195">
        <f>N8+N27+N47+N55+N61</f>
        <v>44853000</v>
      </c>
      <c r="O5" s="18"/>
      <c r="P5" s="39"/>
      <c r="Q5" s="39"/>
      <c r="R5" s="64"/>
      <c r="S5" s="18"/>
      <c r="T5" s="64"/>
      <c r="U5" s="18"/>
      <c r="V5" s="65"/>
      <c r="W5" s="18"/>
      <c r="X5" s="213"/>
      <c r="Y5" s="213"/>
      <c r="Z5" s="218">
        <f>Z8+Z27+Z47+Z55+Z61</f>
        <v>44845921.22</v>
      </c>
      <c r="AA5" s="219"/>
      <c r="AB5" s="220">
        <f>AB8+AB27+AB47+AB55+AB61</f>
        <v>5565754.73</v>
      </c>
      <c r="AC5" s="18"/>
      <c r="AD5" s="109">
        <f>N5-Z5</f>
        <v>7078.78000000119</v>
      </c>
      <c r="AE5" s="92">
        <f>Z5/N5</f>
        <v>0.999842178226651</v>
      </c>
    </row>
    <row r="6" s="1" customFormat="1" ht="28" customHeight="1" spans="1:30">
      <c r="A6" s="46">
        <v>1</v>
      </c>
      <c r="B6" s="25">
        <v>2021</v>
      </c>
      <c r="C6" s="25" t="s">
        <v>32</v>
      </c>
      <c r="D6" s="25" t="s">
        <v>33</v>
      </c>
      <c r="E6" s="46" t="s">
        <v>34</v>
      </c>
      <c r="F6" s="45">
        <v>1850000</v>
      </c>
      <c r="G6" s="45">
        <v>185</v>
      </c>
      <c r="H6" s="45">
        <v>185</v>
      </c>
      <c r="I6" s="45"/>
      <c r="J6" s="45"/>
      <c r="K6" s="46" t="s">
        <v>35</v>
      </c>
      <c r="L6" s="25" t="s">
        <v>36</v>
      </c>
      <c r="M6" s="196" t="s">
        <v>37</v>
      </c>
      <c r="N6" s="197">
        <v>1000000</v>
      </c>
      <c r="O6" s="46" t="s">
        <v>38</v>
      </c>
      <c r="P6" s="47">
        <v>998000</v>
      </c>
      <c r="Q6" s="67" t="s">
        <v>39</v>
      </c>
      <c r="R6" s="68">
        <v>998000</v>
      </c>
      <c r="S6" s="46" t="s">
        <v>40</v>
      </c>
      <c r="T6" s="71"/>
      <c r="U6" s="45"/>
      <c r="V6" s="70"/>
      <c r="W6" s="45"/>
      <c r="X6" s="71"/>
      <c r="Y6" s="71"/>
      <c r="Z6" s="71">
        <f>R6+T6+V6</f>
        <v>998000</v>
      </c>
      <c r="AA6" s="45"/>
      <c r="AB6" s="221">
        <v>2000</v>
      </c>
      <c r="AC6" s="89" t="s">
        <v>41</v>
      </c>
      <c r="AD6" s="1">
        <f>Z6/P6</f>
        <v>1</v>
      </c>
    </row>
    <row r="7" s="1" customFormat="1" ht="65" customHeight="1" spans="1:30">
      <c r="A7" s="46"/>
      <c r="B7" s="28"/>
      <c r="C7" s="28"/>
      <c r="D7" s="28"/>
      <c r="E7" s="46"/>
      <c r="F7" s="45"/>
      <c r="G7" s="45"/>
      <c r="H7" s="45"/>
      <c r="I7" s="45"/>
      <c r="J7" s="45"/>
      <c r="K7" s="46"/>
      <c r="L7" s="28"/>
      <c r="M7" s="196" t="s">
        <v>42</v>
      </c>
      <c r="N7" s="197">
        <v>850000</v>
      </c>
      <c r="O7" s="46" t="s">
        <v>43</v>
      </c>
      <c r="P7" s="47">
        <v>850000</v>
      </c>
      <c r="Q7" s="67" t="s">
        <v>44</v>
      </c>
      <c r="R7" s="68">
        <v>256500</v>
      </c>
      <c r="S7" s="46" t="s">
        <v>40</v>
      </c>
      <c r="T7" s="71">
        <v>427500</v>
      </c>
      <c r="U7" s="46" t="s">
        <v>45</v>
      </c>
      <c r="V7" s="70">
        <v>140500</v>
      </c>
      <c r="W7" s="46" t="s">
        <v>46</v>
      </c>
      <c r="X7" s="71">
        <v>25500</v>
      </c>
      <c r="Y7" s="71" t="s">
        <v>47</v>
      </c>
      <c r="Z7" s="71">
        <f>R7+T7+V7+X7</f>
        <v>850000</v>
      </c>
      <c r="AA7" s="45">
        <v>855168.58</v>
      </c>
      <c r="AB7" s="222">
        <f>P7-R7-T7-V7</f>
        <v>25500</v>
      </c>
      <c r="AC7" s="199" t="s">
        <v>48</v>
      </c>
      <c r="AD7" s="1">
        <f t="shared" ref="AD7:AD38" si="1">Z7/P7</f>
        <v>1</v>
      </c>
    </row>
    <row r="8" s="1" customFormat="1" ht="21.6" customHeight="1" spans="1:30">
      <c r="A8" s="46"/>
      <c r="B8" s="33"/>
      <c r="C8" s="33"/>
      <c r="D8" s="33"/>
      <c r="E8" s="188" t="s">
        <v>49</v>
      </c>
      <c r="F8" s="189"/>
      <c r="G8" s="189"/>
      <c r="H8" s="189"/>
      <c r="I8" s="189"/>
      <c r="J8" s="189"/>
      <c r="K8" s="198"/>
      <c r="L8" s="33"/>
      <c r="M8" s="199"/>
      <c r="N8" s="200">
        <f>SUM(N6:N7)</f>
        <v>1850000</v>
      </c>
      <c r="O8" s="46"/>
      <c r="P8" s="47">
        <f t="shared" ref="P8:T8" si="2">SUM(P6:P7)</f>
        <v>1848000</v>
      </c>
      <c r="Q8" s="67"/>
      <c r="R8" s="68">
        <f t="shared" si="2"/>
        <v>1254500</v>
      </c>
      <c r="S8" s="46"/>
      <c r="T8" s="71">
        <f t="shared" si="2"/>
        <v>427500</v>
      </c>
      <c r="U8" s="46"/>
      <c r="V8" s="70">
        <f>SUM(V6:V7)</f>
        <v>140500</v>
      </c>
      <c r="W8" s="46"/>
      <c r="X8" s="80"/>
      <c r="Y8" s="80"/>
      <c r="Z8" s="164">
        <f>SUM(Z6:Z7)</f>
        <v>1848000</v>
      </c>
      <c r="AA8" s="45"/>
      <c r="AB8" s="91">
        <f>SUM(AB6:AB7)</f>
        <v>27500</v>
      </c>
      <c r="AC8" s="72"/>
      <c r="AD8" s="1">
        <f t="shared" si="1"/>
        <v>1</v>
      </c>
    </row>
    <row r="9" s="1" customFormat="1" ht="31.8" customHeight="1" spans="1:30">
      <c r="A9" s="25">
        <v>2</v>
      </c>
      <c r="B9" s="25">
        <v>2021</v>
      </c>
      <c r="C9" s="25" t="s">
        <v>50</v>
      </c>
      <c r="D9" s="46" t="s">
        <v>33</v>
      </c>
      <c r="E9" s="46" t="s">
        <v>34</v>
      </c>
      <c r="F9" s="46">
        <v>18430000</v>
      </c>
      <c r="G9" s="46">
        <v>1843</v>
      </c>
      <c r="H9" s="46">
        <v>1843</v>
      </c>
      <c r="I9" s="46"/>
      <c r="J9" s="46"/>
      <c r="K9" s="46" t="s">
        <v>51</v>
      </c>
      <c r="L9" s="46" t="s">
        <v>52</v>
      </c>
      <c r="M9" s="201" t="s">
        <v>53</v>
      </c>
      <c r="N9" s="195">
        <v>7712000</v>
      </c>
      <c r="O9" s="46" t="s">
        <v>54</v>
      </c>
      <c r="P9" s="46">
        <v>8465548.29</v>
      </c>
      <c r="Q9" s="72" t="s">
        <v>55</v>
      </c>
      <c r="R9" s="68">
        <v>2539664</v>
      </c>
      <c r="S9" s="76" t="s">
        <v>56</v>
      </c>
      <c r="T9" s="71">
        <v>3386219.32</v>
      </c>
      <c r="U9" s="76" t="s">
        <v>46</v>
      </c>
      <c r="V9" s="155">
        <v>1678774.66</v>
      </c>
      <c r="W9" s="76" t="s">
        <v>57</v>
      </c>
      <c r="X9" s="71"/>
      <c r="Y9" s="71"/>
      <c r="Z9" s="71">
        <f>R9+T9+V9</f>
        <v>7604657.98</v>
      </c>
      <c r="AA9" s="76"/>
      <c r="AB9" s="88">
        <f>P9-R9-T9-V9</f>
        <v>860890.309999999</v>
      </c>
      <c r="AC9" s="46"/>
      <c r="AD9" s="1">
        <f t="shared" si="1"/>
        <v>0.898306609269841</v>
      </c>
    </row>
    <row r="10" s="1" customFormat="1" ht="25.2" customHeight="1" spans="1:30">
      <c r="A10" s="28"/>
      <c r="B10" s="28"/>
      <c r="C10" s="28"/>
      <c r="D10" s="46"/>
      <c r="E10" s="46"/>
      <c r="F10" s="46"/>
      <c r="G10" s="46"/>
      <c r="H10" s="46"/>
      <c r="I10" s="46"/>
      <c r="J10" s="46"/>
      <c r="K10" s="46"/>
      <c r="L10" s="46"/>
      <c r="M10" s="201" t="s">
        <v>58</v>
      </c>
      <c r="N10" s="195">
        <v>1143700</v>
      </c>
      <c r="O10" s="46" t="s">
        <v>54</v>
      </c>
      <c r="P10" s="46">
        <v>867643.72</v>
      </c>
      <c r="Q10" s="72" t="s">
        <v>59</v>
      </c>
      <c r="R10" s="68">
        <v>260293.11</v>
      </c>
      <c r="S10" s="76" t="s">
        <v>60</v>
      </c>
      <c r="T10" s="68">
        <v>347057.49</v>
      </c>
      <c r="U10" s="76" t="s">
        <v>61</v>
      </c>
      <c r="V10" s="155">
        <v>198527.82</v>
      </c>
      <c r="W10" s="76" t="s">
        <v>57</v>
      </c>
      <c r="X10" s="71">
        <v>803.42</v>
      </c>
      <c r="Y10" s="71" t="s">
        <v>57</v>
      </c>
      <c r="Z10" s="71">
        <f>R10+T10+V10+X10</f>
        <v>806681.84</v>
      </c>
      <c r="AA10" s="76"/>
      <c r="AB10" s="88">
        <f>P10-R10-T10-V10</f>
        <v>61765.3</v>
      </c>
      <c r="AC10" s="46"/>
      <c r="AD10" s="1">
        <f t="shared" si="1"/>
        <v>0.92973857979402</v>
      </c>
    </row>
    <row r="11" s="1" customFormat="1" ht="25.2" customHeight="1" spans="1:30">
      <c r="A11" s="28"/>
      <c r="B11" s="28"/>
      <c r="C11" s="28"/>
      <c r="D11" s="46"/>
      <c r="E11" s="46"/>
      <c r="F11" s="46"/>
      <c r="G11" s="46"/>
      <c r="H11" s="46"/>
      <c r="I11" s="46"/>
      <c r="J11" s="46"/>
      <c r="K11" s="46"/>
      <c r="L11" s="46"/>
      <c r="M11" s="201" t="s">
        <v>62</v>
      </c>
      <c r="N11" s="195">
        <v>2590000</v>
      </c>
      <c r="O11" s="48" t="s">
        <v>63</v>
      </c>
      <c r="P11" s="51">
        <v>1315000</v>
      </c>
      <c r="Q11" s="72" t="s">
        <v>59</v>
      </c>
      <c r="R11" s="68">
        <v>688576.89</v>
      </c>
      <c r="S11" s="76" t="s">
        <v>60</v>
      </c>
      <c r="T11" s="68">
        <v>626423.11</v>
      </c>
      <c r="U11" s="76" t="s">
        <v>61</v>
      </c>
      <c r="V11" s="155"/>
      <c r="W11" s="76"/>
      <c r="X11" s="71"/>
      <c r="Y11" s="71"/>
      <c r="Z11" s="71">
        <f>R11+T11+V11</f>
        <v>1315000</v>
      </c>
      <c r="AA11" s="76"/>
      <c r="AB11" s="88">
        <f>P11-R11-T11-V11</f>
        <v>0</v>
      </c>
      <c r="AC11" s="46"/>
      <c r="AD11" s="1">
        <f t="shared" si="1"/>
        <v>1</v>
      </c>
    </row>
    <row r="12" s="1" customFormat="1" ht="25.2" customHeight="1" spans="1:30">
      <c r="A12" s="28"/>
      <c r="B12" s="28"/>
      <c r="C12" s="28"/>
      <c r="D12" s="46"/>
      <c r="E12" s="46"/>
      <c r="F12" s="46"/>
      <c r="G12" s="46"/>
      <c r="H12" s="46"/>
      <c r="I12" s="46"/>
      <c r="J12" s="46"/>
      <c r="K12" s="46"/>
      <c r="L12" s="46"/>
      <c r="M12" s="202" t="s">
        <v>64</v>
      </c>
      <c r="N12" s="195"/>
      <c r="O12" s="48" t="s">
        <v>65</v>
      </c>
      <c r="P12" s="51">
        <v>2816188</v>
      </c>
      <c r="Q12" s="72" t="s">
        <v>55</v>
      </c>
      <c r="R12" s="68">
        <v>1223165</v>
      </c>
      <c r="S12" s="76" t="s">
        <v>56</v>
      </c>
      <c r="T12" s="68">
        <v>51835</v>
      </c>
      <c r="U12" s="76" t="s">
        <v>66</v>
      </c>
      <c r="V12" s="155">
        <v>1541188</v>
      </c>
      <c r="W12" s="76" t="s">
        <v>67</v>
      </c>
      <c r="X12" s="71"/>
      <c r="Y12" s="71"/>
      <c r="Z12" s="71">
        <f>R12+T12+V12</f>
        <v>2816188</v>
      </c>
      <c r="AA12" s="76"/>
      <c r="AB12" s="88">
        <f>P12-R12-T12-V12</f>
        <v>0</v>
      </c>
      <c r="AC12" s="46"/>
      <c r="AD12" s="1">
        <f t="shared" si="1"/>
        <v>1</v>
      </c>
    </row>
    <row r="13" s="1" customFormat="1" ht="36" customHeight="1" spans="1:30">
      <c r="A13" s="28"/>
      <c r="B13" s="28"/>
      <c r="C13" s="28"/>
      <c r="D13" s="46"/>
      <c r="E13" s="46"/>
      <c r="F13" s="46"/>
      <c r="G13" s="46"/>
      <c r="H13" s="46"/>
      <c r="I13" s="46"/>
      <c r="J13" s="46"/>
      <c r="K13" s="46"/>
      <c r="L13" s="46"/>
      <c r="M13" s="201" t="s">
        <v>68</v>
      </c>
      <c r="N13" s="203"/>
      <c r="O13" s="48" t="s">
        <v>69</v>
      </c>
      <c r="P13" s="204">
        <v>2429119.88</v>
      </c>
      <c r="Q13" s="72" t="s">
        <v>70</v>
      </c>
      <c r="R13" s="204">
        <v>728735.96</v>
      </c>
      <c r="S13" s="72" t="s">
        <v>71</v>
      </c>
      <c r="T13" s="68"/>
      <c r="U13" s="76"/>
      <c r="V13" s="155"/>
      <c r="W13" s="76"/>
      <c r="X13" s="71"/>
      <c r="Y13" s="71"/>
      <c r="Z13" s="71">
        <f>R13+T13+V13</f>
        <v>728735.96</v>
      </c>
      <c r="AA13" s="76"/>
      <c r="AB13" s="88"/>
      <c r="AC13" s="46"/>
      <c r="AD13" s="1">
        <f t="shared" si="1"/>
        <v>0.299999998353313</v>
      </c>
    </row>
    <row r="14" s="1" customFormat="1" ht="36" customHeight="1" spans="1:30">
      <c r="A14" s="28"/>
      <c r="B14" s="28"/>
      <c r="C14" s="28"/>
      <c r="D14" s="46"/>
      <c r="E14" s="46"/>
      <c r="F14" s="46"/>
      <c r="G14" s="46"/>
      <c r="H14" s="46"/>
      <c r="I14" s="46"/>
      <c r="J14" s="46"/>
      <c r="K14" s="46"/>
      <c r="L14" s="46"/>
      <c r="M14" s="201" t="s">
        <v>72</v>
      </c>
      <c r="N14" s="203"/>
      <c r="O14" s="48" t="s">
        <v>73</v>
      </c>
      <c r="P14" s="204">
        <v>2513657.09</v>
      </c>
      <c r="Q14" s="72" t="s">
        <v>70</v>
      </c>
      <c r="R14" s="204">
        <v>447753.97</v>
      </c>
      <c r="S14" s="72" t="s">
        <v>71</v>
      </c>
      <c r="T14" s="68"/>
      <c r="U14" s="76"/>
      <c r="V14" s="155"/>
      <c r="W14" s="76"/>
      <c r="X14" s="71"/>
      <c r="Y14" s="71"/>
      <c r="Z14" s="71">
        <f>R14+T14+V14</f>
        <v>447753.97</v>
      </c>
      <c r="AA14" s="76"/>
      <c r="AB14" s="88"/>
      <c r="AC14" s="46"/>
      <c r="AD14" s="1">
        <f t="shared" si="1"/>
        <v>0.178128501210959</v>
      </c>
    </row>
    <row r="15" s="1" customFormat="1" ht="36" customHeight="1" spans="1:30">
      <c r="A15" s="28"/>
      <c r="B15" s="28"/>
      <c r="C15" s="28"/>
      <c r="D15" s="46"/>
      <c r="E15" s="46"/>
      <c r="F15" s="46"/>
      <c r="G15" s="46"/>
      <c r="H15" s="46"/>
      <c r="I15" s="46"/>
      <c r="J15" s="46"/>
      <c r="K15" s="46"/>
      <c r="L15" s="46"/>
      <c r="M15" s="201" t="s">
        <v>74</v>
      </c>
      <c r="N15" s="203"/>
      <c r="O15" s="48" t="s">
        <v>75</v>
      </c>
      <c r="P15" s="46">
        <v>1000000</v>
      </c>
      <c r="Q15" s="72" t="s">
        <v>61</v>
      </c>
      <c r="R15" s="46">
        <v>1000000</v>
      </c>
      <c r="S15" s="72" t="s">
        <v>61</v>
      </c>
      <c r="T15" s="68"/>
      <c r="U15" s="76"/>
      <c r="V15" s="155"/>
      <c r="W15" s="76"/>
      <c r="X15" s="71"/>
      <c r="Y15" s="71"/>
      <c r="Z15" s="71">
        <f t="shared" ref="Z15:Z26" si="3">R15+T15+V15</f>
        <v>1000000</v>
      </c>
      <c r="AA15" s="76"/>
      <c r="AB15" s="88">
        <f t="shared" ref="AB15:AB26" si="4">P15-R15-T15-V15</f>
        <v>0</v>
      </c>
      <c r="AC15" s="46"/>
      <c r="AD15" s="1">
        <f t="shared" si="1"/>
        <v>1</v>
      </c>
    </row>
    <row r="16" s="1" customFormat="1" ht="30" customHeight="1" spans="1:30">
      <c r="A16" s="28"/>
      <c r="B16" s="28"/>
      <c r="C16" s="28"/>
      <c r="D16" s="46"/>
      <c r="E16" s="46"/>
      <c r="F16" s="46"/>
      <c r="G16" s="46"/>
      <c r="H16" s="46"/>
      <c r="I16" s="46"/>
      <c r="J16" s="46"/>
      <c r="K16" s="46"/>
      <c r="L16" s="46"/>
      <c r="M16" s="201" t="s">
        <v>76</v>
      </c>
      <c r="N16" s="195">
        <v>2000000</v>
      </c>
      <c r="O16" s="48" t="s">
        <v>77</v>
      </c>
      <c r="P16" s="46">
        <v>1000000</v>
      </c>
      <c r="Q16" s="72" t="s">
        <v>78</v>
      </c>
      <c r="R16" s="46">
        <v>1000000</v>
      </c>
      <c r="S16" s="72" t="s">
        <v>78</v>
      </c>
      <c r="T16" s="68"/>
      <c r="U16" s="76"/>
      <c r="V16" s="155"/>
      <c r="W16" s="76"/>
      <c r="X16" s="71"/>
      <c r="Y16" s="71"/>
      <c r="Z16" s="71">
        <f t="shared" si="3"/>
        <v>1000000</v>
      </c>
      <c r="AA16" s="76"/>
      <c r="AB16" s="88">
        <f t="shared" si="4"/>
        <v>0</v>
      </c>
      <c r="AC16" s="46"/>
      <c r="AD16" s="1">
        <f t="shared" si="1"/>
        <v>1</v>
      </c>
    </row>
    <row r="17" s="1" customFormat="1" ht="25.2" customHeight="1" spans="1:30">
      <c r="A17" s="28"/>
      <c r="B17" s="28"/>
      <c r="C17" s="28"/>
      <c r="D17" s="46"/>
      <c r="E17" s="46"/>
      <c r="F17" s="46"/>
      <c r="G17" s="46"/>
      <c r="H17" s="46"/>
      <c r="I17" s="46"/>
      <c r="J17" s="46"/>
      <c r="K17" s="46"/>
      <c r="L17" s="46"/>
      <c r="M17" s="201" t="s">
        <v>79</v>
      </c>
      <c r="N17" s="195">
        <v>2000000</v>
      </c>
      <c r="O17" s="48" t="s">
        <v>80</v>
      </c>
      <c r="P17" s="46">
        <v>970000</v>
      </c>
      <c r="Q17" s="72"/>
      <c r="R17" s="68">
        <v>970000</v>
      </c>
      <c r="S17" s="76" t="s">
        <v>66</v>
      </c>
      <c r="T17" s="68"/>
      <c r="U17" s="76"/>
      <c r="V17" s="155"/>
      <c r="W17" s="76"/>
      <c r="X17" s="71"/>
      <c r="Y17" s="71"/>
      <c r="Z17" s="71">
        <f t="shared" si="3"/>
        <v>970000</v>
      </c>
      <c r="AA17" s="76"/>
      <c r="AB17" s="88">
        <f t="shared" si="4"/>
        <v>0</v>
      </c>
      <c r="AC17" s="46"/>
      <c r="AD17" s="1">
        <f t="shared" si="1"/>
        <v>1</v>
      </c>
    </row>
    <row r="18" s="1" customFormat="1" ht="25.2" customHeight="1" spans="1:30">
      <c r="A18" s="28"/>
      <c r="B18" s="28"/>
      <c r="C18" s="28"/>
      <c r="D18" s="46"/>
      <c r="E18" s="46"/>
      <c r="F18" s="46"/>
      <c r="G18" s="46"/>
      <c r="H18" s="46"/>
      <c r="I18" s="46"/>
      <c r="J18" s="46"/>
      <c r="K18" s="46"/>
      <c r="L18" s="46"/>
      <c r="M18" s="201" t="s">
        <v>81</v>
      </c>
      <c r="N18" s="195">
        <v>2700000</v>
      </c>
      <c r="O18" s="48" t="s">
        <v>82</v>
      </c>
      <c r="P18" s="46">
        <v>996000</v>
      </c>
      <c r="Q18" s="72"/>
      <c r="R18" s="68">
        <v>996000</v>
      </c>
      <c r="S18" s="72" t="s">
        <v>83</v>
      </c>
      <c r="T18" s="68"/>
      <c r="U18" s="72"/>
      <c r="V18" s="155"/>
      <c r="W18" s="72"/>
      <c r="X18" s="71"/>
      <c r="Y18" s="71"/>
      <c r="Z18" s="71">
        <f t="shared" si="3"/>
        <v>996000</v>
      </c>
      <c r="AA18" s="72"/>
      <c r="AB18" s="88">
        <f t="shared" si="4"/>
        <v>0</v>
      </c>
      <c r="AC18" s="46"/>
      <c r="AD18" s="1">
        <f t="shared" si="1"/>
        <v>1</v>
      </c>
    </row>
    <row r="19" s="1" customFormat="1" ht="25.2" customHeight="1" spans="1:30">
      <c r="A19" s="28"/>
      <c r="B19" s="28"/>
      <c r="C19" s="28"/>
      <c r="D19" s="46"/>
      <c r="E19" s="46"/>
      <c r="F19" s="46"/>
      <c r="G19" s="46"/>
      <c r="H19" s="46"/>
      <c r="I19" s="46"/>
      <c r="J19" s="46"/>
      <c r="K19" s="46"/>
      <c r="L19" s="46"/>
      <c r="M19" s="201" t="s">
        <v>84</v>
      </c>
      <c r="N19" s="195"/>
      <c r="O19" s="48" t="s">
        <v>85</v>
      </c>
      <c r="P19" s="46">
        <v>466900</v>
      </c>
      <c r="Q19" s="72"/>
      <c r="R19" s="68">
        <v>466900</v>
      </c>
      <c r="S19" s="72" t="s">
        <v>60</v>
      </c>
      <c r="T19" s="68"/>
      <c r="U19" s="72"/>
      <c r="V19" s="155"/>
      <c r="W19" s="72"/>
      <c r="X19" s="71"/>
      <c r="Y19" s="71"/>
      <c r="Z19" s="71">
        <f t="shared" si="3"/>
        <v>466900</v>
      </c>
      <c r="AA19" s="72"/>
      <c r="AB19" s="88">
        <f t="shared" si="4"/>
        <v>0</v>
      </c>
      <c r="AC19" s="46"/>
      <c r="AD19" s="1">
        <f t="shared" si="1"/>
        <v>1</v>
      </c>
    </row>
    <row r="20" s="130" customFormat="1" ht="25.2" customHeight="1" spans="1:30">
      <c r="A20" s="28"/>
      <c r="B20" s="28"/>
      <c r="C20" s="28"/>
      <c r="D20" s="46"/>
      <c r="E20" s="46"/>
      <c r="F20" s="46"/>
      <c r="G20" s="46"/>
      <c r="H20" s="46"/>
      <c r="I20" s="46"/>
      <c r="J20" s="46"/>
      <c r="K20" s="46"/>
      <c r="L20" s="46"/>
      <c r="M20" s="201" t="s">
        <v>86</v>
      </c>
      <c r="N20" s="195">
        <v>100000</v>
      </c>
      <c r="O20" s="48" t="s">
        <v>85</v>
      </c>
      <c r="P20" s="48">
        <v>57000</v>
      </c>
      <c r="Q20" s="158"/>
      <c r="R20" s="77">
        <v>57000</v>
      </c>
      <c r="S20" s="158" t="s">
        <v>87</v>
      </c>
      <c r="T20" s="77"/>
      <c r="U20" s="158"/>
      <c r="V20" s="159"/>
      <c r="W20" s="158"/>
      <c r="X20" s="214"/>
      <c r="Y20" s="214"/>
      <c r="Z20" s="214">
        <f t="shared" si="3"/>
        <v>57000</v>
      </c>
      <c r="AA20" s="158"/>
      <c r="AB20" s="88">
        <f t="shared" si="4"/>
        <v>0</v>
      </c>
      <c r="AC20" s="48"/>
      <c r="AD20" s="1">
        <f t="shared" si="1"/>
        <v>1</v>
      </c>
    </row>
    <row r="21" s="1" customFormat="1" ht="25.2" customHeight="1" spans="1:30">
      <c r="A21" s="28"/>
      <c r="B21" s="28"/>
      <c r="C21" s="28"/>
      <c r="D21" s="46"/>
      <c r="E21" s="46"/>
      <c r="F21" s="46"/>
      <c r="G21" s="46"/>
      <c r="H21" s="46"/>
      <c r="I21" s="46"/>
      <c r="J21" s="46"/>
      <c r="K21" s="46"/>
      <c r="L21" s="46"/>
      <c r="M21" s="202" t="s">
        <v>88</v>
      </c>
      <c r="N21" s="195"/>
      <c r="O21" s="48" t="s">
        <v>89</v>
      </c>
      <c r="P21" s="46">
        <v>33966</v>
      </c>
      <c r="Q21" s="72"/>
      <c r="R21" s="68">
        <v>33966</v>
      </c>
      <c r="S21" s="72" t="s">
        <v>66</v>
      </c>
      <c r="T21" s="68"/>
      <c r="U21" s="72"/>
      <c r="V21" s="155"/>
      <c r="W21" s="72"/>
      <c r="X21" s="71"/>
      <c r="Y21" s="71"/>
      <c r="Z21" s="71">
        <f t="shared" si="3"/>
        <v>33966</v>
      </c>
      <c r="AA21" s="72"/>
      <c r="AB21" s="88">
        <f t="shared" si="4"/>
        <v>0</v>
      </c>
      <c r="AC21" s="46"/>
      <c r="AD21" s="1">
        <f t="shared" si="1"/>
        <v>1</v>
      </c>
    </row>
    <row r="22" s="1" customFormat="1" ht="25.2" customHeight="1" spans="1:30">
      <c r="A22" s="28"/>
      <c r="B22" s="28"/>
      <c r="C22" s="28"/>
      <c r="D22" s="46"/>
      <c r="E22" s="46"/>
      <c r="F22" s="46"/>
      <c r="G22" s="46"/>
      <c r="H22" s="46"/>
      <c r="I22" s="46"/>
      <c r="J22" s="46"/>
      <c r="K22" s="46"/>
      <c r="L22" s="46"/>
      <c r="M22" s="202" t="s">
        <v>90</v>
      </c>
      <c r="N22" s="195"/>
      <c r="O22" s="48" t="s">
        <v>91</v>
      </c>
      <c r="P22" s="46">
        <v>16000</v>
      </c>
      <c r="Q22" s="72"/>
      <c r="R22" s="68">
        <v>16000</v>
      </c>
      <c r="S22" s="76" t="s">
        <v>83</v>
      </c>
      <c r="T22" s="68"/>
      <c r="U22" s="72"/>
      <c r="V22" s="155"/>
      <c r="W22" s="72"/>
      <c r="X22" s="71"/>
      <c r="Y22" s="71"/>
      <c r="Z22" s="71">
        <f t="shared" si="3"/>
        <v>16000</v>
      </c>
      <c r="AA22" s="72"/>
      <c r="AB22" s="88">
        <f t="shared" si="4"/>
        <v>0</v>
      </c>
      <c r="AC22" s="46"/>
      <c r="AD22" s="1">
        <f t="shared" si="1"/>
        <v>1</v>
      </c>
    </row>
    <row r="23" s="1" customFormat="1" ht="25.2" customHeight="1" spans="1:30">
      <c r="A23" s="28"/>
      <c r="B23" s="28"/>
      <c r="C23" s="28"/>
      <c r="D23" s="46"/>
      <c r="E23" s="46"/>
      <c r="F23" s="46"/>
      <c r="G23" s="46"/>
      <c r="H23" s="46"/>
      <c r="I23" s="46"/>
      <c r="J23" s="46"/>
      <c r="K23" s="46"/>
      <c r="L23" s="46"/>
      <c r="M23" s="202" t="s">
        <v>92</v>
      </c>
      <c r="N23" s="195"/>
      <c r="O23" s="48" t="s">
        <v>93</v>
      </c>
      <c r="P23" s="46">
        <v>20000</v>
      </c>
      <c r="Q23" s="72"/>
      <c r="R23" s="68">
        <v>20000</v>
      </c>
      <c r="S23" s="76" t="s">
        <v>60</v>
      </c>
      <c r="T23" s="68"/>
      <c r="U23" s="72"/>
      <c r="V23" s="155"/>
      <c r="W23" s="72"/>
      <c r="X23" s="71"/>
      <c r="Y23" s="71"/>
      <c r="Z23" s="71">
        <f t="shared" si="3"/>
        <v>20000</v>
      </c>
      <c r="AA23" s="72"/>
      <c r="AB23" s="88">
        <f t="shared" si="4"/>
        <v>0</v>
      </c>
      <c r="AC23" s="46"/>
      <c r="AD23" s="1">
        <f t="shared" si="1"/>
        <v>1</v>
      </c>
    </row>
    <row r="24" s="1" customFormat="1" ht="25.2" customHeight="1" spans="1:30">
      <c r="A24" s="28"/>
      <c r="B24" s="28"/>
      <c r="C24" s="28"/>
      <c r="D24" s="46"/>
      <c r="E24" s="46"/>
      <c r="F24" s="46"/>
      <c r="G24" s="46"/>
      <c r="H24" s="46"/>
      <c r="I24" s="46"/>
      <c r="J24" s="46"/>
      <c r="K24" s="46"/>
      <c r="L24" s="46"/>
      <c r="M24" s="202" t="s">
        <v>94</v>
      </c>
      <c r="N24" s="195">
        <v>184300</v>
      </c>
      <c r="O24" s="48" t="s">
        <v>95</v>
      </c>
      <c r="P24" s="46">
        <v>94334</v>
      </c>
      <c r="Q24" s="72"/>
      <c r="R24" s="68">
        <v>94334</v>
      </c>
      <c r="S24" s="76" t="s">
        <v>83</v>
      </c>
      <c r="T24" s="68"/>
      <c r="U24" s="72"/>
      <c r="V24" s="155"/>
      <c r="W24" s="72"/>
      <c r="X24" s="71"/>
      <c r="Y24" s="71"/>
      <c r="Z24" s="71">
        <f t="shared" si="3"/>
        <v>94334</v>
      </c>
      <c r="AA24" s="72"/>
      <c r="AB24" s="88">
        <f t="shared" si="4"/>
        <v>0</v>
      </c>
      <c r="AC24" s="46"/>
      <c r="AD24" s="1">
        <f t="shared" si="1"/>
        <v>1</v>
      </c>
    </row>
    <row r="25" s="1" customFormat="1" ht="25.2" customHeight="1" spans="1:30">
      <c r="A25" s="28"/>
      <c r="B25" s="28"/>
      <c r="C25" s="28"/>
      <c r="D25" s="46"/>
      <c r="E25" s="46"/>
      <c r="F25" s="46"/>
      <c r="G25" s="46"/>
      <c r="H25" s="46"/>
      <c r="I25" s="46"/>
      <c r="J25" s="46"/>
      <c r="K25" s="46"/>
      <c r="L25" s="46"/>
      <c r="M25" s="202" t="s">
        <v>96</v>
      </c>
      <c r="N25" s="195"/>
      <c r="O25" s="48" t="s">
        <v>97</v>
      </c>
      <c r="P25" s="46">
        <v>16782.25</v>
      </c>
      <c r="Q25" s="72"/>
      <c r="R25" s="68">
        <v>16782.25</v>
      </c>
      <c r="S25" s="76" t="s">
        <v>98</v>
      </c>
      <c r="T25" s="68"/>
      <c r="U25" s="72"/>
      <c r="V25" s="155"/>
      <c r="W25" s="72"/>
      <c r="X25" s="71"/>
      <c r="Y25" s="71"/>
      <c r="Z25" s="71">
        <f t="shared" si="3"/>
        <v>16782.25</v>
      </c>
      <c r="AA25" s="72"/>
      <c r="AB25" s="88">
        <f t="shared" si="4"/>
        <v>0</v>
      </c>
      <c r="AC25" s="46"/>
      <c r="AD25" s="1">
        <f t="shared" si="1"/>
        <v>1</v>
      </c>
    </row>
    <row r="26" s="1" customFormat="1" ht="25.2" customHeight="1" spans="1:30">
      <c r="A26" s="28"/>
      <c r="B26" s="28"/>
      <c r="C26" s="28"/>
      <c r="D26" s="46"/>
      <c r="E26" s="46"/>
      <c r="F26" s="46"/>
      <c r="G26" s="46"/>
      <c r="H26" s="46"/>
      <c r="I26" s="46"/>
      <c r="J26" s="46"/>
      <c r="K26" s="46"/>
      <c r="L26" s="46"/>
      <c r="M26" s="202" t="s">
        <v>99</v>
      </c>
      <c r="N26" s="195"/>
      <c r="O26" s="48" t="s">
        <v>100</v>
      </c>
      <c r="P26" s="46">
        <v>40000</v>
      </c>
      <c r="Q26" s="72"/>
      <c r="R26" s="68">
        <v>40000</v>
      </c>
      <c r="S26" s="76" t="s">
        <v>83</v>
      </c>
      <c r="T26" s="68"/>
      <c r="U26" s="76"/>
      <c r="V26" s="155"/>
      <c r="W26" s="76"/>
      <c r="X26" s="71"/>
      <c r="Y26" s="71"/>
      <c r="Z26" s="71">
        <f t="shared" si="3"/>
        <v>40000</v>
      </c>
      <c r="AA26" s="76"/>
      <c r="AB26" s="88">
        <f t="shared" si="4"/>
        <v>0</v>
      </c>
      <c r="AC26" s="46"/>
      <c r="AD26" s="1">
        <f t="shared" si="1"/>
        <v>1</v>
      </c>
    </row>
    <row r="27" s="1" customFormat="1" ht="25.2" customHeight="1" spans="1:30">
      <c r="A27" s="33"/>
      <c r="B27" s="33"/>
      <c r="C27" s="33"/>
      <c r="D27" s="31" t="s">
        <v>49</v>
      </c>
      <c r="E27" s="32"/>
      <c r="F27" s="32"/>
      <c r="G27" s="32"/>
      <c r="H27" s="32"/>
      <c r="I27" s="32"/>
      <c r="J27" s="32"/>
      <c r="K27" s="50"/>
      <c r="L27" s="46"/>
      <c r="M27" s="202"/>
      <c r="N27" s="58">
        <f>SUM(N9:N26)</f>
        <v>18430000</v>
      </c>
      <c r="O27" s="48"/>
      <c r="P27" s="46">
        <f>SUM(P9:P26)</f>
        <v>23118139.23</v>
      </c>
      <c r="Q27" s="72"/>
      <c r="R27" s="68">
        <f>SUM(R9:R26)</f>
        <v>10599171.18</v>
      </c>
      <c r="S27" s="76"/>
      <c r="T27" s="68">
        <f>SUM(T9:T26)</f>
        <v>4411534.92</v>
      </c>
      <c r="U27" s="76"/>
      <c r="V27" s="155">
        <f>SUM(V9:V26)</f>
        <v>3418490.48</v>
      </c>
      <c r="W27" s="76"/>
      <c r="X27" s="80"/>
      <c r="Y27" s="80"/>
      <c r="Z27" s="164">
        <f>SUM(Z9:Z26)</f>
        <v>18430000</v>
      </c>
      <c r="AA27" s="76"/>
      <c r="AB27" s="91">
        <f>SUM(AB9:AB26)</f>
        <v>922655.609999999</v>
      </c>
      <c r="AC27" s="46"/>
      <c r="AD27" s="1">
        <f t="shared" si="1"/>
        <v>0.797209490635981</v>
      </c>
    </row>
    <row r="28" s="1" customFormat="1" ht="19.2" customHeight="1" spans="1:30">
      <c r="A28" s="25">
        <v>3</v>
      </c>
      <c r="B28" s="25">
        <v>2021</v>
      </c>
      <c r="C28" s="25" t="s">
        <v>101</v>
      </c>
      <c r="D28" s="46" t="s">
        <v>33</v>
      </c>
      <c r="E28" s="46" t="s">
        <v>34</v>
      </c>
      <c r="F28" s="46">
        <v>17900000</v>
      </c>
      <c r="G28" s="46">
        <v>1790</v>
      </c>
      <c r="H28" s="46"/>
      <c r="I28" s="46">
        <v>1790</v>
      </c>
      <c r="J28" s="46"/>
      <c r="K28" s="46" t="s">
        <v>51</v>
      </c>
      <c r="L28" s="46" t="s">
        <v>52</v>
      </c>
      <c r="M28" s="201" t="s">
        <v>102</v>
      </c>
      <c r="N28" s="195">
        <v>971000</v>
      </c>
      <c r="O28" s="205" t="s">
        <v>54</v>
      </c>
      <c r="P28" s="46"/>
      <c r="Q28" s="72"/>
      <c r="R28" s="68"/>
      <c r="S28" s="72"/>
      <c r="T28" s="73"/>
      <c r="U28" s="72"/>
      <c r="V28" s="74"/>
      <c r="W28" s="72"/>
      <c r="X28" s="71"/>
      <c r="Y28" s="71"/>
      <c r="Z28" s="71">
        <f>R28+T28+V28</f>
        <v>0</v>
      </c>
      <c r="AA28" s="72"/>
      <c r="AB28" s="88">
        <f>P28-R28-T28-V28</f>
        <v>0</v>
      </c>
      <c r="AC28" s="46"/>
      <c r="AD28" s="1" t="e">
        <f t="shared" si="1"/>
        <v>#DIV/0!</v>
      </c>
    </row>
    <row r="29" s="1" customFormat="1" ht="22.5" spans="1:30">
      <c r="A29" s="28"/>
      <c r="B29" s="28"/>
      <c r="C29" s="28"/>
      <c r="D29" s="46"/>
      <c r="E29" s="46"/>
      <c r="F29" s="46"/>
      <c r="G29" s="46"/>
      <c r="H29" s="46"/>
      <c r="I29" s="46"/>
      <c r="J29" s="46"/>
      <c r="K29" s="46"/>
      <c r="L29" s="46"/>
      <c r="M29" s="206" t="s">
        <v>62</v>
      </c>
      <c r="N29" s="195">
        <v>150000</v>
      </c>
      <c r="O29" s="48" t="s">
        <v>63</v>
      </c>
      <c r="P29" s="51">
        <v>980256.33</v>
      </c>
      <c r="Q29" s="72"/>
      <c r="R29" s="68">
        <v>619719.2</v>
      </c>
      <c r="S29" s="76" t="s">
        <v>66</v>
      </c>
      <c r="T29" s="73">
        <v>291679.42</v>
      </c>
      <c r="U29" s="76" t="s">
        <v>61</v>
      </c>
      <c r="V29" s="74">
        <v>210491.1</v>
      </c>
      <c r="W29" s="76" t="s">
        <v>103</v>
      </c>
      <c r="X29" s="71"/>
      <c r="Y29" s="71"/>
      <c r="Z29" s="71">
        <f>R29+T29+V29</f>
        <v>1121889.72</v>
      </c>
      <c r="AA29" s="76"/>
      <c r="AB29" s="88">
        <f>P29-R29-T29-V29</f>
        <v>-141633.39</v>
      </c>
      <c r="AC29" s="46"/>
      <c r="AD29" s="1">
        <f t="shared" si="1"/>
        <v>1.14448607539214</v>
      </c>
    </row>
    <row r="30" s="1" customFormat="1" ht="22.5" spans="1:30">
      <c r="A30" s="28"/>
      <c r="B30" s="28"/>
      <c r="C30" s="28"/>
      <c r="D30" s="46"/>
      <c r="E30" s="46"/>
      <c r="F30" s="46"/>
      <c r="G30" s="46"/>
      <c r="H30" s="46"/>
      <c r="I30" s="46"/>
      <c r="J30" s="46"/>
      <c r="K30" s="46"/>
      <c r="L30" s="46"/>
      <c r="M30" s="201" t="s">
        <v>104</v>
      </c>
      <c r="N30" s="195">
        <v>2050000</v>
      </c>
      <c r="O30" s="48" t="s">
        <v>105</v>
      </c>
      <c r="P30" s="207">
        <v>2020722.08</v>
      </c>
      <c r="Q30" s="72" t="s">
        <v>59</v>
      </c>
      <c r="R30" s="68">
        <v>591715.8</v>
      </c>
      <c r="S30" s="76" t="s">
        <v>60</v>
      </c>
      <c r="T30" s="73">
        <v>788954.4</v>
      </c>
      <c r="U30" s="76" t="s">
        <v>61</v>
      </c>
      <c r="V30" s="74">
        <v>532544.22</v>
      </c>
      <c r="W30" s="76" t="s">
        <v>66</v>
      </c>
      <c r="X30" s="71">
        <v>116173.74</v>
      </c>
      <c r="Y30" s="71" t="s">
        <v>103</v>
      </c>
      <c r="Z30" s="71">
        <f>R30+T30+V30+X30</f>
        <v>2029388.16</v>
      </c>
      <c r="AA30" s="76"/>
      <c r="AB30" s="88">
        <f>P30-R30-T30-V30-X30</f>
        <v>-8666.07999999997</v>
      </c>
      <c r="AC30" s="46"/>
      <c r="AD30" s="1">
        <f t="shared" si="1"/>
        <v>1.00428860558598</v>
      </c>
    </row>
    <row r="31" s="1" customFormat="1" ht="30" customHeight="1" spans="1:30">
      <c r="A31" s="28"/>
      <c r="B31" s="28"/>
      <c r="C31" s="28"/>
      <c r="D31" s="46"/>
      <c r="E31" s="46"/>
      <c r="F31" s="46"/>
      <c r="G31" s="46"/>
      <c r="H31" s="46"/>
      <c r="I31" s="46"/>
      <c r="J31" s="46"/>
      <c r="K31" s="46"/>
      <c r="L31" s="46"/>
      <c r="M31" s="201" t="s">
        <v>106</v>
      </c>
      <c r="N31" s="195"/>
      <c r="O31" s="48" t="s">
        <v>107</v>
      </c>
      <c r="P31" s="204">
        <v>1839546.17</v>
      </c>
      <c r="Q31" s="72" t="s">
        <v>108</v>
      </c>
      <c r="R31" s="215">
        <v>551863.85</v>
      </c>
      <c r="S31" s="76" t="s">
        <v>71</v>
      </c>
      <c r="T31" s="73">
        <v>919773.09</v>
      </c>
      <c r="U31" s="76" t="s">
        <v>109</v>
      </c>
      <c r="V31" s="74"/>
      <c r="W31" s="76"/>
      <c r="X31" s="71"/>
      <c r="Y31" s="71"/>
      <c r="Z31" s="71">
        <f>R31+T31+V31+X31</f>
        <v>1471636.94</v>
      </c>
      <c r="AA31" s="76"/>
      <c r="AB31" s="88"/>
      <c r="AC31" s="46"/>
      <c r="AD31" s="1">
        <f t="shared" si="1"/>
        <v>0.800000002174449</v>
      </c>
    </row>
    <row r="32" s="1" customFormat="1" ht="34" customHeight="1" spans="1:30">
      <c r="A32" s="28"/>
      <c r="B32" s="28"/>
      <c r="C32" s="28"/>
      <c r="D32" s="46"/>
      <c r="E32" s="46"/>
      <c r="F32" s="46"/>
      <c r="G32" s="46"/>
      <c r="H32" s="46"/>
      <c r="I32" s="46"/>
      <c r="J32" s="46"/>
      <c r="K32" s="46"/>
      <c r="L32" s="46"/>
      <c r="M32" s="201" t="s">
        <v>110</v>
      </c>
      <c r="N32" s="195"/>
      <c r="O32" s="48" t="s">
        <v>73</v>
      </c>
      <c r="P32" s="46">
        <v>2513657.09</v>
      </c>
      <c r="Q32" s="72" t="s">
        <v>70</v>
      </c>
      <c r="R32" s="68">
        <v>306343.16</v>
      </c>
      <c r="S32" s="76"/>
      <c r="T32" s="73">
        <v>806390.02</v>
      </c>
      <c r="U32" s="76" t="s">
        <v>109</v>
      </c>
      <c r="V32" s="74"/>
      <c r="W32" s="76"/>
      <c r="X32" s="71"/>
      <c r="Y32" s="71"/>
      <c r="Z32" s="71">
        <f>R32+T32+V32+X32</f>
        <v>1112733.18</v>
      </c>
      <c r="AA32" s="76"/>
      <c r="AB32" s="88"/>
      <c r="AC32" s="46"/>
      <c r="AD32" s="1">
        <f t="shared" si="1"/>
        <v>0.442675011013535</v>
      </c>
    </row>
    <row r="33" s="1" customFormat="1" ht="22.5" spans="1:30">
      <c r="A33" s="28"/>
      <c r="B33" s="28"/>
      <c r="C33" s="28"/>
      <c r="D33" s="46"/>
      <c r="E33" s="46"/>
      <c r="F33" s="46"/>
      <c r="G33" s="46"/>
      <c r="H33" s="46"/>
      <c r="I33" s="46"/>
      <c r="J33" s="46"/>
      <c r="K33" s="46"/>
      <c r="L33" s="46"/>
      <c r="M33" s="201" t="s">
        <v>111</v>
      </c>
      <c r="N33" s="195">
        <v>4250000</v>
      </c>
      <c r="O33" s="48" t="s">
        <v>65</v>
      </c>
      <c r="P33" s="51">
        <v>1261028.96</v>
      </c>
      <c r="Q33" s="72"/>
      <c r="R33" s="68">
        <v>1019304</v>
      </c>
      <c r="S33" s="76" t="s">
        <v>112</v>
      </c>
      <c r="T33" s="73">
        <v>119408.1</v>
      </c>
      <c r="U33" s="76" t="s">
        <v>66</v>
      </c>
      <c r="V33" s="74">
        <v>475706.15</v>
      </c>
      <c r="W33" s="76" t="s">
        <v>113</v>
      </c>
      <c r="X33" s="71"/>
      <c r="Y33" s="71"/>
      <c r="Z33" s="71">
        <f t="shared" ref="Z33:Z46" si="5">R33+T33+V33+X33</f>
        <v>1614418.25</v>
      </c>
      <c r="AA33" s="76"/>
      <c r="AB33" s="88">
        <f t="shared" ref="AB33:AB46" si="6">P33-R33-T33-V33</f>
        <v>-353389.29</v>
      </c>
      <c r="AC33" s="46"/>
      <c r="AD33" s="1">
        <f t="shared" si="1"/>
        <v>1.28023883765524</v>
      </c>
    </row>
    <row r="34" s="1" customFormat="1" ht="22.5" spans="1:30">
      <c r="A34" s="28"/>
      <c r="B34" s="28"/>
      <c r="C34" s="28"/>
      <c r="D34" s="46"/>
      <c r="E34" s="46"/>
      <c r="F34" s="46"/>
      <c r="G34" s="46"/>
      <c r="H34" s="46"/>
      <c r="I34" s="46"/>
      <c r="J34" s="46"/>
      <c r="K34" s="46"/>
      <c r="L34" s="46"/>
      <c r="M34" s="201" t="s">
        <v>114</v>
      </c>
      <c r="N34" s="195">
        <v>3000000</v>
      </c>
      <c r="O34" s="48" t="s">
        <v>115</v>
      </c>
      <c r="P34" s="46">
        <v>1608000</v>
      </c>
      <c r="Q34" s="72" t="s">
        <v>116</v>
      </c>
      <c r="R34" s="68">
        <v>1608000</v>
      </c>
      <c r="S34" s="76" t="s">
        <v>116</v>
      </c>
      <c r="T34" s="73"/>
      <c r="U34" s="76"/>
      <c r="V34" s="74"/>
      <c r="W34" s="76"/>
      <c r="X34" s="71"/>
      <c r="Y34" s="71"/>
      <c r="Z34" s="71">
        <f t="shared" si="5"/>
        <v>1608000</v>
      </c>
      <c r="AA34" s="76"/>
      <c r="AB34" s="88">
        <f t="shared" si="6"/>
        <v>0</v>
      </c>
      <c r="AC34" s="46"/>
      <c r="AD34" s="1">
        <f t="shared" si="1"/>
        <v>1</v>
      </c>
    </row>
    <row r="35" s="1" customFormat="1" ht="22.5" spans="1:30">
      <c r="A35" s="28"/>
      <c r="B35" s="28"/>
      <c r="C35" s="28"/>
      <c r="D35" s="46"/>
      <c r="E35" s="46"/>
      <c r="F35" s="46"/>
      <c r="G35" s="46"/>
      <c r="H35" s="46"/>
      <c r="I35" s="46"/>
      <c r="J35" s="46"/>
      <c r="K35" s="46"/>
      <c r="L35" s="46"/>
      <c r="M35" s="206" t="s">
        <v>114</v>
      </c>
      <c r="N35" s="195"/>
      <c r="O35" s="48" t="s">
        <v>117</v>
      </c>
      <c r="P35" s="46">
        <v>1297200</v>
      </c>
      <c r="Q35" s="72" t="s">
        <v>118</v>
      </c>
      <c r="R35" s="68">
        <v>1297200</v>
      </c>
      <c r="S35" s="76" t="s">
        <v>119</v>
      </c>
      <c r="T35" s="73"/>
      <c r="U35" s="76"/>
      <c r="V35" s="74"/>
      <c r="W35" s="76"/>
      <c r="X35" s="71"/>
      <c r="Y35" s="71"/>
      <c r="Z35" s="71">
        <f t="shared" si="5"/>
        <v>1297200</v>
      </c>
      <c r="AA35" s="76"/>
      <c r="AB35" s="88">
        <f t="shared" si="6"/>
        <v>0</v>
      </c>
      <c r="AC35" s="46"/>
      <c r="AD35" s="1">
        <f t="shared" si="1"/>
        <v>1</v>
      </c>
    </row>
    <row r="36" s="1" customFormat="1" ht="22.5" spans="1:30">
      <c r="A36" s="28"/>
      <c r="B36" s="28"/>
      <c r="C36" s="28"/>
      <c r="D36" s="46"/>
      <c r="E36" s="46"/>
      <c r="F36" s="46"/>
      <c r="G36" s="46"/>
      <c r="H36" s="46"/>
      <c r="I36" s="46"/>
      <c r="J36" s="46"/>
      <c r="K36" s="46"/>
      <c r="L36" s="46"/>
      <c r="M36" s="201" t="s">
        <v>120</v>
      </c>
      <c r="N36" s="195">
        <v>1300000</v>
      </c>
      <c r="O36" s="48" t="s">
        <v>121</v>
      </c>
      <c r="P36" s="207">
        <v>2921000</v>
      </c>
      <c r="Q36" s="72"/>
      <c r="R36" s="68">
        <v>2700000</v>
      </c>
      <c r="S36" s="76" t="s">
        <v>66</v>
      </c>
      <c r="T36" s="73">
        <v>189600</v>
      </c>
      <c r="U36" s="76" t="s">
        <v>66</v>
      </c>
      <c r="V36" s="74"/>
      <c r="W36" s="76"/>
      <c r="X36" s="71"/>
      <c r="Y36" s="71"/>
      <c r="Z36" s="71">
        <f t="shared" si="5"/>
        <v>2889600</v>
      </c>
      <c r="AA36" s="76"/>
      <c r="AB36" s="88">
        <f t="shared" si="6"/>
        <v>31400</v>
      </c>
      <c r="AC36" s="46"/>
      <c r="AD36" s="1">
        <f t="shared" si="1"/>
        <v>0.989250256761383</v>
      </c>
    </row>
    <row r="37" s="1" customFormat="1" ht="22.5" spans="1:30">
      <c r="A37" s="28"/>
      <c r="B37" s="28"/>
      <c r="C37" s="28"/>
      <c r="D37" s="46"/>
      <c r="E37" s="46"/>
      <c r="F37" s="46"/>
      <c r="G37" s="46"/>
      <c r="H37" s="46"/>
      <c r="I37" s="46"/>
      <c r="J37" s="46"/>
      <c r="K37" s="46"/>
      <c r="L37" s="46"/>
      <c r="M37" s="206" t="s">
        <v>120</v>
      </c>
      <c r="N37" s="195"/>
      <c r="O37" s="48" t="s">
        <v>82</v>
      </c>
      <c r="P37" s="207">
        <v>1079000</v>
      </c>
      <c r="Q37" s="72"/>
      <c r="R37" s="68">
        <v>1079000</v>
      </c>
      <c r="S37" s="76" t="s">
        <v>122</v>
      </c>
      <c r="T37" s="73"/>
      <c r="U37" s="76"/>
      <c r="V37" s="74"/>
      <c r="W37" s="76"/>
      <c r="X37" s="71"/>
      <c r="Y37" s="71"/>
      <c r="Z37" s="71">
        <f t="shared" si="5"/>
        <v>1079000</v>
      </c>
      <c r="AA37" s="76"/>
      <c r="AB37" s="88">
        <f t="shared" si="6"/>
        <v>0</v>
      </c>
      <c r="AC37" s="46"/>
      <c r="AD37" s="1">
        <f t="shared" si="1"/>
        <v>1</v>
      </c>
    </row>
    <row r="38" s="1" customFormat="1" ht="22.5" spans="1:30">
      <c r="A38" s="28"/>
      <c r="B38" s="28"/>
      <c r="C38" s="28"/>
      <c r="D38" s="46"/>
      <c r="E38" s="46"/>
      <c r="F38" s="46"/>
      <c r="G38" s="46"/>
      <c r="H38" s="46"/>
      <c r="I38" s="46"/>
      <c r="J38" s="46"/>
      <c r="K38" s="46"/>
      <c r="L38" s="46"/>
      <c r="M38" s="206" t="s">
        <v>123</v>
      </c>
      <c r="N38" s="195"/>
      <c r="O38" s="48" t="s">
        <v>124</v>
      </c>
      <c r="P38" s="46">
        <v>109132</v>
      </c>
      <c r="Q38" s="72" t="s">
        <v>125</v>
      </c>
      <c r="R38" s="68">
        <v>109132</v>
      </c>
      <c r="S38" s="76" t="s">
        <v>125</v>
      </c>
      <c r="T38" s="73"/>
      <c r="U38" s="76"/>
      <c r="V38" s="74"/>
      <c r="W38" s="76"/>
      <c r="X38" s="71"/>
      <c r="Y38" s="71"/>
      <c r="Z38" s="71">
        <f t="shared" si="5"/>
        <v>109132</v>
      </c>
      <c r="AA38" s="76"/>
      <c r="AB38" s="88">
        <f t="shared" si="6"/>
        <v>0</v>
      </c>
      <c r="AC38" s="46"/>
      <c r="AD38" s="1">
        <f t="shared" si="1"/>
        <v>1</v>
      </c>
    </row>
    <row r="39" s="1" customFormat="1" ht="22.5" spans="1:30">
      <c r="A39" s="28"/>
      <c r="B39" s="28"/>
      <c r="C39" s="28"/>
      <c r="D39" s="46"/>
      <c r="E39" s="46"/>
      <c r="F39" s="46"/>
      <c r="G39" s="46"/>
      <c r="H39" s="46"/>
      <c r="I39" s="46"/>
      <c r="J39" s="46"/>
      <c r="K39" s="46"/>
      <c r="L39" s="46"/>
      <c r="M39" s="201" t="s">
        <v>126</v>
      </c>
      <c r="N39" s="195">
        <v>2000000</v>
      </c>
      <c r="O39" s="48" t="s">
        <v>127</v>
      </c>
      <c r="P39" s="51">
        <v>1609756.73</v>
      </c>
      <c r="Q39" s="72" t="s">
        <v>61</v>
      </c>
      <c r="R39" s="68">
        <v>482927.02</v>
      </c>
      <c r="S39" s="76" t="s">
        <v>125</v>
      </c>
      <c r="T39" s="73">
        <v>643902.69</v>
      </c>
      <c r="U39" s="76" t="s">
        <v>66</v>
      </c>
      <c r="V39" s="74">
        <v>135121.39</v>
      </c>
      <c r="W39" s="76" t="s">
        <v>113</v>
      </c>
      <c r="X39" s="71">
        <v>321998.13</v>
      </c>
      <c r="Y39" s="71" t="s">
        <v>128</v>
      </c>
      <c r="Z39" s="71">
        <f t="shared" si="5"/>
        <v>1583949.23</v>
      </c>
      <c r="AA39" s="76"/>
      <c r="AB39" s="88">
        <f t="shared" si="6"/>
        <v>347805.63</v>
      </c>
      <c r="AC39" s="46"/>
      <c r="AD39" s="1">
        <f t="shared" ref="AD39:AD61" si="7">Z39/P39</f>
        <v>0.983968074480422</v>
      </c>
    </row>
    <row r="40" s="1" customFormat="1" ht="22.5" spans="1:30">
      <c r="A40" s="28"/>
      <c r="B40" s="28"/>
      <c r="C40" s="28"/>
      <c r="D40" s="46"/>
      <c r="E40" s="46"/>
      <c r="F40" s="46"/>
      <c r="G40" s="46"/>
      <c r="H40" s="46"/>
      <c r="I40" s="46"/>
      <c r="J40" s="46"/>
      <c r="K40" s="46"/>
      <c r="L40" s="46"/>
      <c r="M40" s="201" t="s">
        <v>129</v>
      </c>
      <c r="N40" s="195">
        <v>2000000</v>
      </c>
      <c r="O40" s="208" t="s">
        <v>130</v>
      </c>
      <c r="P40" s="207">
        <v>1896805.32</v>
      </c>
      <c r="Q40" s="72" t="s">
        <v>131</v>
      </c>
      <c r="R40" s="68">
        <v>1707124</v>
      </c>
      <c r="S40" s="72" t="s">
        <v>103</v>
      </c>
      <c r="T40" s="73">
        <v>96928.52</v>
      </c>
      <c r="U40" s="72" t="s">
        <v>132</v>
      </c>
      <c r="V40" s="74"/>
      <c r="W40" s="72"/>
      <c r="X40" s="71"/>
      <c r="Y40" s="71"/>
      <c r="Z40" s="71">
        <f t="shared" si="5"/>
        <v>1804052.52</v>
      </c>
      <c r="AA40" s="72">
        <v>1804052.52</v>
      </c>
      <c r="AB40" s="88">
        <f t="shared" si="6"/>
        <v>92752.8000000001</v>
      </c>
      <c r="AC40" s="46"/>
      <c r="AD40" s="1">
        <f t="shared" si="7"/>
        <v>0.951100516736214</v>
      </c>
    </row>
    <row r="41" s="1" customFormat="1" ht="21" spans="1:30">
      <c r="A41" s="28"/>
      <c r="B41" s="28"/>
      <c r="C41" s="28"/>
      <c r="D41" s="46"/>
      <c r="E41" s="46"/>
      <c r="F41" s="46"/>
      <c r="G41" s="46"/>
      <c r="H41" s="46"/>
      <c r="I41" s="46"/>
      <c r="J41" s="46"/>
      <c r="K41" s="46"/>
      <c r="L41" s="46"/>
      <c r="M41" s="201" t="s">
        <v>133</v>
      </c>
      <c r="N41" s="195">
        <v>2000000</v>
      </c>
      <c r="O41" s="48" t="s">
        <v>134</v>
      </c>
      <c r="P41" s="46">
        <v>466900</v>
      </c>
      <c r="Q41" s="72"/>
      <c r="R41" s="68"/>
      <c r="S41" s="72"/>
      <c r="T41" s="73"/>
      <c r="U41" s="72"/>
      <c r="V41" s="74"/>
      <c r="W41" s="72"/>
      <c r="X41" s="71"/>
      <c r="Y41" s="71"/>
      <c r="Z41" s="71">
        <f t="shared" si="5"/>
        <v>0</v>
      </c>
      <c r="AA41" s="72"/>
      <c r="AB41" s="88">
        <f t="shared" si="6"/>
        <v>466900</v>
      </c>
      <c r="AC41" s="46"/>
      <c r="AD41" s="1">
        <f t="shared" si="7"/>
        <v>0</v>
      </c>
    </row>
    <row r="42" s="1" customFormat="1" ht="33.75" spans="1:30">
      <c r="A42" s="28"/>
      <c r="B42" s="28"/>
      <c r="C42" s="28"/>
      <c r="D42" s="46"/>
      <c r="E42" s="46"/>
      <c r="F42" s="46"/>
      <c r="G42" s="46"/>
      <c r="H42" s="46"/>
      <c r="I42" s="46"/>
      <c r="J42" s="46"/>
      <c r="K42" s="46"/>
      <c r="L42" s="46"/>
      <c r="M42" s="201" t="s">
        <v>135</v>
      </c>
      <c r="N42" s="209">
        <v>179000</v>
      </c>
      <c r="O42" s="48" t="s">
        <v>91</v>
      </c>
      <c r="P42" s="46">
        <v>61000</v>
      </c>
      <c r="Q42" s="72" t="s">
        <v>128</v>
      </c>
      <c r="R42" s="68">
        <v>61000</v>
      </c>
      <c r="S42" s="72" t="s">
        <v>128</v>
      </c>
      <c r="T42" s="73"/>
      <c r="U42" s="72"/>
      <c r="V42" s="74"/>
      <c r="W42" s="72"/>
      <c r="X42" s="71"/>
      <c r="Y42" s="71"/>
      <c r="Z42" s="71">
        <f t="shared" si="5"/>
        <v>61000</v>
      </c>
      <c r="AA42" s="72"/>
      <c r="AB42" s="88">
        <f t="shared" si="6"/>
        <v>0</v>
      </c>
      <c r="AC42" s="46"/>
      <c r="AD42" s="1">
        <f t="shared" si="7"/>
        <v>1</v>
      </c>
    </row>
    <row r="43" s="1" customFormat="1" ht="33.75" spans="1:30">
      <c r="A43" s="28"/>
      <c r="B43" s="28"/>
      <c r="C43" s="28"/>
      <c r="D43" s="46"/>
      <c r="E43" s="46"/>
      <c r="F43" s="46"/>
      <c r="G43" s="46"/>
      <c r="H43" s="46"/>
      <c r="I43" s="46"/>
      <c r="J43" s="46"/>
      <c r="K43" s="46"/>
      <c r="L43" s="46"/>
      <c r="M43" s="201" t="s">
        <v>136</v>
      </c>
      <c r="N43" s="210"/>
      <c r="O43" s="48" t="s">
        <v>137</v>
      </c>
      <c r="P43" s="46">
        <v>11219</v>
      </c>
      <c r="Q43" s="72"/>
      <c r="R43" s="215">
        <v>11219</v>
      </c>
      <c r="S43" s="72" t="s">
        <v>138</v>
      </c>
      <c r="T43" s="73"/>
      <c r="U43" s="72"/>
      <c r="V43" s="74"/>
      <c r="W43" s="72"/>
      <c r="X43" s="71"/>
      <c r="Y43" s="71"/>
      <c r="Z43" s="71">
        <f t="shared" si="5"/>
        <v>11219</v>
      </c>
      <c r="AA43" s="72"/>
      <c r="AB43" s="88">
        <f t="shared" si="6"/>
        <v>0</v>
      </c>
      <c r="AC43" s="46"/>
      <c r="AD43" s="1">
        <f t="shared" si="7"/>
        <v>1</v>
      </c>
    </row>
    <row r="44" s="1" customFormat="1" ht="42" spans="1:30">
      <c r="A44" s="28"/>
      <c r="B44" s="28"/>
      <c r="C44" s="28"/>
      <c r="D44" s="46"/>
      <c r="E44" s="46"/>
      <c r="F44" s="46"/>
      <c r="G44" s="46"/>
      <c r="H44" s="46"/>
      <c r="I44" s="46"/>
      <c r="J44" s="46"/>
      <c r="K44" s="46"/>
      <c r="L44" s="46"/>
      <c r="M44" s="201" t="s">
        <v>139</v>
      </c>
      <c r="N44" s="210"/>
      <c r="O44" s="48" t="s">
        <v>95</v>
      </c>
      <c r="P44" s="46">
        <v>18000</v>
      </c>
      <c r="Q44" s="72"/>
      <c r="R44" s="215">
        <v>18000</v>
      </c>
      <c r="S44" s="72" t="s">
        <v>138</v>
      </c>
      <c r="T44" s="73"/>
      <c r="U44" s="72"/>
      <c r="V44" s="74"/>
      <c r="W44" s="72"/>
      <c r="X44" s="71"/>
      <c r="Y44" s="71"/>
      <c r="Z44" s="71">
        <f t="shared" si="5"/>
        <v>18000</v>
      </c>
      <c r="AA44" s="72"/>
      <c r="AB44" s="88">
        <f t="shared" si="6"/>
        <v>0</v>
      </c>
      <c r="AC44" s="46"/>
      <c r="AD44" s="1">
        <f t="shared" si="7"/>
        <v>1</v>
      </c>
    </row>
    <row r="45" s="1" customFormat="1" ht="38" customHeight="1" spans="1:30">
      <c r="A45" s="28"/>
      <c r="B45" s="28"/>
      <c r="C45" s="28"/>
      <c r="D45" s="46"/>
      <c r="E45" s="46"/>
      <c r="F45" s="46"/>
      <c r="G45" s="46"/>
      <c r="H45" s="46"/>
      <c r="I45" s="46"/>
      <c r="J45" s="46"/>
      <c r="K45" s="46"/>
      <c r="L45" s="46"/>
      <c r="M45" s="201" t="s">
        <v>140</v>
      </c>
      <c r="N45" s="210"/>
      <c r="O45" s="48" t="s">
        <v>141</v>
      </c>
      <c r="P45" s="46">
        <v>2747</v>
      </c>
      <c r="Q45" s="72"/>
      <c r="R45" s="215">
        <v>2747</v>
      </c>
      <c r="S45" s="72" t="s">
        <v>138</v>
      </c>
      <c r="T45" s="73"/>
      <c r="U45" s="72"/>
      <c r="V45" s="74"/>
      <c r="W45" s="72"/>
      <c r="X45" s="71"/>
      <c r="Y45" s="71"/>
      <c r="Z45" s="71">
        <f t="shared" si="5"/>
        <v>2747</v>
      </c>
      <c r="AA45" s="72"/>
      <c r="AB45" s="88">
        <f t="shared" si="6"/>
        <v>0</v>
      </c>
      <c r="AC45" s="46"/>
      <c r="AD45" s="1">
        <f t="shared" si="7"/>
        <v>1</v>
      </c>
    </row>
    <row r="46" s="1" customFormat="1" ht="22.5" spans="1:30">
      <c r="A46" s="28"/>
      <c r="B46" s="28"/>
      <c r="C46" s="28"/>
      <c r="D46" s="46"/>
      <c r="E46" s="46"/>
      <c r="F46" s="46"/>
      <c r="G46" s="46"/>
      <c r="H46" s="46"/>
      <c r="I46" s="46"/>
      <c r="J46" s="46"/>
      <c r="K46" s="46"/>
      <c r="L46" s="46"/>
      <c r="M46" s="206" t="s">
        <v>88</v>
      </c>
      <c r="N46" s="211"/>
      <c r="O46" s="46" t="s">
        <v>89</v>
      </c>
      <c r="P46" s="46">
        <v>86034</v>
      </c>
      <c r="Q46" s="72" t="s">
        <v>66</v>
      </c>
      <c r="R46" s="68">
        <v>86034</v>
      </c>
      <c r="S46" s="72" t="s">
        <v>66</v>
      </c>
      <c r="T46" s="73"/>
      <c r="U46" s="72"/>
      <c r="V46" s="74"/>
      <c r="W46" s="72"/>
      <c r="X46" s="71"/>
      <c r="Y46" s="71"/>
      <c r="Z46" s="71">
        <f t="shared" si="5"/>
        <v>86034</v>
      </c>
      <c r="AA46" s="72"/>
      <c r="AB46" s="88">
        <f t="shared" si="6"/>
        <v>0</v>
      </c>
      <c r="AC46" s="46"/>
      <c r="AD46" s="1">
        <f t="shared" si="7"/>
        <v>1</v>
      </c>
    </row>
    <row r="47" s="1" customFormat="1" ht="19.8" customHeight="1" spans="1:30">
      <c r="A47" s="33"/>
      <c r="B47" s="33"/>
      <c r="C47" s="33"/>
      <c r="D47" s="31" t="s">
        <v>49</v>
      </c>
      <c r="E47" s="32"/>
      <c r="F47" s="32"/>
      <c r="G47" s="32"/>
      <c r="H47" s="32"/>
      <c r="I47" s="32"/>
      <c r="J47" s="32"/>
      <c r="K47" s="50"/>
      <c r="L47" s="46"/>
      <c r="M47" s="206"/>
      <c r="N47" s="165">
        <f>SUM(N28:N45)</f>
        <v>17900000</v>
      </c>
      <c r="O47" s="33"/>
      <c r="P47" s="46">
        <f>SUM(P28:P46)</f>
        <v>19782004.68</v>
      </c>
      <c r="Q47" s="72"/>
      <c r="R47" s="68">
        <f>SUM(R28:R46)</f>
        <v>12251329.03</v>
      </c>
      <c r="S47" s="72"/>
      <c r="T47" s="73">
        <f>SUM(T29:T46)</f>
        <v>3856636.24</v>
      </c>
      <c r="U47" s="72"/>
      <c r="V47" s="74">
        <f>SUM(V29:V46)</f>
        <v>1353862.86</v>
      </c>
      <c r="W47" s="72"/>
      <c r="X47" s="80"/>
      <c r="Y47" s="80"/>
      <c r="Z47" s="164">
        <f>SUM(Z28:Z46)</f>
        <v>17900000</v>
      </c>
      <c r="AA47" s="72"/>
      <c r="AB47" s="91">
        <f>F28-Z47</f>
        <v>0</v>
      </c>
      <c r="AC47" s="25"/>
      <c r="AD47" s="1">
        <f t="shared" si="7"/>
        <v>0.904862792702564</v>
      </c>
    </row>
    <row r="48" s="1" customFormat="1" ht="33.75" spans="1:30">
      <c r="A48" s="25">
        <v>4</v>
      </c>
      <c r="B48" s="25">
        <v>2021</v>
      </c>
      <c r="C48" s="25" t="s">
        <v>142</v>
      </c>
      <c r="D48" s="46" t="s">
        <v>33</v>
      </c>
      <c r="E48" s="46" t="s">
        <v>143</v>
      </c>
      <c r="F48" s="45">
        <v>3270000</v>
      </c>
      <c r="G48" s="45">
        <v>327</v>
      </c>
      <c r="H48" s="45"/>
      <c r="I48" s="45"/>
      <c r="J48" s="45">
        <v>327</v>
      </c>
      <c r="K48" s="46" t="s">
        <v>144</v>
      </c>
      <c r="L48" s="46" t="s">
        <v>52</v>
      </c>
      <c r="M48" s="201" t="s">
        <v>145</v>
      </c>
      <c r="N48" s="211">
        <v>750000</v>
      </c>
      <c r="O48" s="33" t="s">
        <v>146</v>
      </c>
      <c r="P48" s="45">
        <v>194800</v>
      </c>
      <c r="Q48" s="107"/>
      <c r="R48" s="68">
        <v>194800</v>
      </c>
      <c r="S48" s="76" t="s">
        <v>46</v>
      </c>
      <c r="T48" s="73"/>
      <c r="U48" s="76"/>
      <c r="V48" s="74"/>
      <c r="W48" s="76"/>
      <c r="X48" s="71"/>
      <c r="Y48" s="71"/>
      <c r="Z48" s="71">
        <f t="shared" ref="Z48:Z54" si="8">R48+T48+V48</f>
        <v>194800</v>
      </c>
      <c r="AA48" s="76"/>
      <c r="AB48" s="88">
        <f t="shared" ref="AB48:AB54" si="9">P48-R48-T48-V48</f>
        <v>0</v>
      </c>
      <c r="AC48" s="25" t="s">
        <v>147</v>
      </c>
      <c r="AD48" s="1">
        <f t="shared" si="7"/>
        <v>1</v>
      </c>
    </row>
    <row r="49" s="1" customFormat="1" ht="33.75" spans="1:30">
      <c r="A49" s="28"/>
      <c r="B49" s="28"/>
      <c r="C49" s="28"/>
      <c r="D49" s="46"/>
      <c r="E49" s="46"/>
      <c r="F49" s="45"/>
      <c r="G49" s="45"/>
      <c r="H49" s="45"/>
      <c r="I49" s="45"/>
      <c r="J49" s="45"/>
      <c r="K49" s="46"/>
      <c r="L49" s="46"/>
      <c r="M49" s="206" t="s">
        <v>148</v>
      </c>
      <c r="N49" s="211"/>
      <c r="O49" s="33" t="s">
        <v>149</v>
      </c>
      <c r="P49" s="45">
        <v>107970</v>
      </c>
      <c r="Q49" s="107"/>
      <c r="R49" s="68">
        <v>107970</v>
      </c>
      <c r="S49" s="76" t="s">
        <v>46</v>
      </c>
      <c r="T49" s="73"/>
      <c r="U49" s="76"/>
      <c r="V49" s="74"/>
      <c r="W49" s="76"/>
      <c r="X49" s="71"/>
      <c r="Y49" s="71"/>
      <c r="Z49" s="71">
        <f t="shared" si="8"/>
        <v>107970</v>
      </c>
      <c r="AA49" s="76"/>
      <c r="AB49" s="88">
        <f t="shared" si="9"/>
        <v>0</v>
      </c>
      <c r="AC49" s="28"/>
      <c r="AD49" s="1">
        <f t="shared" si="7"/>
        <v>1</v>
      </c>
    </row>
    <row r="50" s="1" customFormat="1" ht="36" customHeight="1" spans="1:30">
      <c r="A50" s="28"/>
      <c r="B50" s="28"/>
      <c r="C50" s="28"/>
      <c r="D50" s="46"/>
      <c r="E50" s="46"/>
      <c r="F50" s="45"/>
      <c r="G50" s="45"/>
      <c r="H50" s="45"/>
      <c r="I50" s="45"/>
      <c r="J50" s="45"/>
      <c r="K50" s="46"/>
      <c r="L50" s="46"/>
      <c r="M50" s="201" t="s">
        <v>110</v>
      </c>
      <c r="N50" s="195"/>
      <c r="O50" s="48" t="s">
        <v>73</v>
      </c>
      <c r="P50" s="46">
        <v>2513657.09</v>
      </c>
      <c r="Q50" s="72" t="s">
        <v>70</v>
      </c>
      <c r="R50" s="68">
        <v>250805.55</v>
      </c>
      <c r="S50" s="76" t="s">
        <v>109</v>
      </c>
      <c r="T50" s="73"/>
      <c r="U50" s="76"/>
      <c r="V50" s="74"/>
      <c r="W50" s="76"/>
      <c r="X50" s="71"/>
      <c r="Y50" s="71"/>
      <c r="Z50" s="71">
        <f t="shared" si="8"/>
        <v>250805.55</v>
      </c>
      <c r="AA50" s="74"/>
      <c r="AB50" s="88">
        <f t="shared" si="9"/>
        <v>2262851.54</v>
      </c>
      <c r="AC50" s="28"/>
      <c r="AD50" s="1">
        <f t="shared" si="7"/>
        <v>0.0997771537723946</v>
      </c>
    </row>
    <row r="51" s="1" customFormat="1" ht="22.5" spans="1:30">
      <c r="A51" s="28"/>
      <c r="B51" s="28"/>
      <c r="C51" s="28"/>
      <c r="D51" s="46"/>
      <c r="E51" s="46"/>
      <c r="F51" s="45"/>
      <c r="G51" s="45"/>
      <c r="H51" s="45"/>
      <c r="I51" s="45"/>
      <c r="J51" s="45"/>
      <c r="K51" s="46"/>
      <c r="L51" s="46"/>
      <c r="M51" s="201" t="s">
        <v>150</v>
      </c>
      <c r="N51" s="211">
        <v>1000000</v>
      </c>
      <c r="O51" s="33" t="s">
        <v>151</v>
      </c>
      <c r="P51" s="45">
        <v>896754.17</v>
      </c>
      <c r="Q51" s="72" t="s">
        <v>152</v>
      </c>
      <c r="R51" s="68">
        <v>807078.75</v>
      </c>
      <c r="S51" s="76" t="s">
        <v>153</v>
      </c>
      <c r="T51" s="216">
        <v>89326.01</v>
      </c>
      <c r="U51" s="76" t="s">
        <v>154</v>
      </c>
      <c r="V51" s="74"/>
      <c r="W51" s="76"/>
      <c r="X51" s="71"/>
      <c r="Y51" s="71"/>
      <c r="Z51" s="71">
        <f t="shared" si="8"/>
        <v>896404.76</v>
      </c>
      <c r="AA51" s="74">
        <v>896404.76</v>
      </c>
      <c r="AB51" s="88">
        <f t="shared" si="9"/>
        <v>349.410000000047</v>
      </c>
      <c r="AC51" s="28"/>
      <c r="AD51" s="1">
        <f t="shared" si="7"/>
        <v>0.999610361443873</v>
      </c>
    </row>
    <row r="52" s="1" customFormat="1" ht="22.5" spans="1:30">
      <c r="A52" s="28"/>
      <c r="B52" s="28"/>
      <c r="C52" s="28"/>
      <c r="D52" s="46"/>
      <c r="E52" s="46"/>
      <c r="F52" s="45"/>
      <c r="G52" s="45"/>
      <c r="H52" s="45"/>
      <c r="I52" s="45"/>
      <c r="J52" s="45"/>
      <c r="K52" s="46"/>
      <c r="L52" s="46"/>
      <c r="M52" s="202" t="s">
        <v>155</v>
      </c>
      <c r="N52" s="211">
        <v>420000</v>
      </c>
      <c r="O52" s="48" t="s">
        <v>105</v>
      </c>
      <c r="P52" s="68">
        <v>435024.63</v>
      </c>
      <c r="Q52" s="72" t="s">
        <v>152</v>
      </c>
      <c r="R52" s="68">
        <v>435024.63</v>
      </c>
      <c r="S52" s="72" t="s">
        <v>156</v>
      </c>
      <c r="T52" s="105"/>
      <c r="U52" s="107"/>
      <c r="V52" s="106"/>
      <c r="W52" s="107"/>
      <c r="X52" s="71"/>
      <c r="Y52" s="71"/>
      <c r="Z52" s="71">
        <f t="shared" si="8"/>
        <v>435024.63</v>
      </c>
      <c r="AA52" s="107"/>
      <c r="AB52" s="88">
        <f t="shared" si="9"/>
        <v>0</v>
      </c>
      <c r="AC52" s="28"/>
      <c r="AD52" s="1">
        <f t="shared" si="7"/>
        <v>1</v>
      </c>
    </row>
    <row r="53" s="1" customFormat="1" ht="22.5" spans="1:30">
      <c r="A53" s="28"/>
      <c r="B53" s="28"/>
      <c r="C53" s="28"/>
      <c r="D53" s="46"/>
      <c r="E53" s="46"/>
      <c r="F53" s="45"/>
      <c r="G53" s="45"/>
      <c r="H53" s="45"/>
      <c r="I53" s="45"/>
      <c r="J53" s="45"/>
      <c r="K53" s="46"/>
      <c r="L53" s="46"/>
      <c r="M53" s="206" t="s">
        <v>157</v>
      </c>
      <c r="N53" s="211"/>
      <c r="O53" s="33" t="s">
        <v>158</v>
      </c>
      <c r="P53" s="212">
        <v>363801.89</v>
      </c>
      <c r="Q53" s="72" t="s">
        <v>152</v>
      </c>
      <c r="R53" s="68">
        <v>363801.89</v>
      </c>
      <c r="S53" s="72" t="s">
        <v>156</v>
      </c>
      <c r="T53" s="105"/>
      <c r="U53" s="107"/>
      <c r="V53" s="106"/>
      <c r="W53" s="107"/>
      <c r="X53" s="71"/>
      <c r="Y53" s="71"/>
      <c r="Z53" s="71">
        <f t="shared" si="8"/>
        <v>363801.89</v>
      </c>
      <c r="AA53" s="107"/>
      <c r="AB53" s="88">
        <f t="shared" si="9"/>
        <v>0</v>
      </c>
      <c r="AC53" s="28"/>
      <c r="AD53" s="1">
        <f t="shared" si="7"/>
        <v>1</v>
      </c>
    </row>
    <row r="54" s="1" customFormat="1" ht="38.4" customHeight="1" spans="1:30">
      <c r="A54" s="28"/>
      <c r="B54" s="28"/>
      <c r="C54" s="28"/>
      <c r="D54" s="46"/>
      <c r="E54" s="46"/>
      <c r="F54" s="45"/>
      <c r="G54" s="45"/>
      <c r="H54" s="45"/>
      <c r="I54" s="45"/>
      <c r="J54" s="45"/>
      <c r="K54" s="46"/>
      <c r="L54" s="46"/>
      <c r="M54" s="201" t="s">
        <v>159</v>
      </c>
      <c r="N54" s="211">
        <v>1100000</v>
      </c>
      <c r="O54" s="33" t="s">
        <v>160</v>
      </c>
      <c r="P54" s="45">
        <v>1060713</v>
      </c>
      <c r="Q54" s="72" t="s">
        <v>161</v>
      </c>
      <c r="R54" s="68">
        <v>530356.5</v>
      </c>
      <c r="S54" s="72" t="s">
        <v>156</v>
      </c>
      <c r="T54" s="105">
        <v>485757.89</v>
      </c>
      <c r="U54" s="107" t="s">
        <v>128</v>
      </c>
      <c r="V54" s="106"/>
      <c r="W54" s="107"/>
      <c r="X54" s="71"/>
      <c r="Y54" s="71"/>
      <c r="Z54" s="71">
        <f t="shared" si="8"/>
        <v>1016114.39</v>
      </c>
      <c r="AA54" s="107">
        <v>1016114.39</v>
      </c>
      <c r="AB54" s="88">
        <f t="shared" si="9"/>
        <v>44598.61</v>
      </c>
      <c r="AC54" s="28"/>
      <c r="AD54" s="1">
        <f t="shared" si="7"/>
        <v>0.957954121425871</v>
      </c>
    </row>
    <row r="55" s="1" customFormat="1" ht="24.6" customHeight="1" spans="1:30">
      <c r="A55" s="33"/>
      <c r="B55" s="33"/>
      <c r="C55" s="33"/>
      <c r="D55" s="31" t="s">
        <v>49</v>
      </c>
      <c r="E55" s="32"/>
      <c r="F55" s="32"/>
      <c r="G55" s="32"/>
      <c r="H55" s="32"/>
      <c r="I55" s="32"/>
      <c r="J55" s="32"/>
      <c r="K55" s="50"/>
      <c r="L55" s="46"/>
      <c r="M55" s="206"/>
      <c r="N55" s="165">
        <f>SUM(N48:N54)</f>
        <v>3270000</v>
      </c>
      <c r="O55" s="33"/>
      <c r="P55" s="45">
        <f>SUM(P48:P54)</f>
        <v>5572720.78</v>
      </c>
      <c r="Q55" s="72"/>
      <c r="R55" s="68">
        <f>SUM(R48:R54)</f>
        <v>2689837.32</v>
      </c>
      <c r="S55" s="72"/>
      <c r="T55" s="105"/>
      <c r="U55" s="107"/>
      <c r="V55" s="106"/>
      <c r="W55" s="107"/>
      <c r="X55" s="80"/>
      <c r="Y55" s="80"/>
      <c r="Z55" s="164">
        <f>SUM(Z48:Z54)</f>
        <v>3264921.22</v>
      </c>
      <c r="AA55" s="107"/>
      <c r="AB55" s="91">
        <f>SUM(AB48:AB54)</f>
        <v>2307799.56</v>
      </c>
      <c r="AC55" s="28"/>
      <c r="AD55" s="1">
        <f t="shared" si="7"/>
        <v>0.585875616039747</v>
      </c>
    </row>
    <row r="56" s="1" customFormat="1" ht="22.5" spans="1:30">
      <c r="A56" s="25">
        <v>5</v>
      </c>
      <c r="B56" s="25">
        <v>2021</v>
      </c>
      <c r="C56" s="25" t="s">
        <v>162</v>
      </c>
      <c r="D56" s="46" t="s">
        <v>33</v>
      </c>
      <c r="E56" s="46" t="s">
        <v>163</v>
      </c>
      <c r="F56" s="45">
        <v>3403000</v>
      </c>
      <c r="G56" s="45">
        <v>340.3</v>
      </c>
      <c r="H56" s="45"/>
      <c r="I56" s="45"/>
      <c r="J56" s="45">
        <v>340.3</v>
      </c>
      <c r="K56" s="46" t="s">
        <v>164</v>
      </c>
      <c r="L56" s="46" t="s">
        <v>52</v>
      </c>
      <c r="M56" s="201" t="s">
        <v>157</v>
      </c>
      <c r="N56" s="211">
        <v>1000000</v>
      </c>
      <c r="O56" s="33" t="s">
        <v>158</v>
      </c>
      <c r="P56" s="212">
        <v>1151533.54</v>
      </c>
      <c r="Q56" s="72" t="s">
        <v>152</v>
      </c>
      <c r="R56" s="68">
        <v>1000000</v>
      </c>
      <c r="S56" s="72" t="s">
        <v>156</v>
      </c>
      <c r="T56" s="105">
        <v>43691.75</v>
      </c>
      <c r="U56" s="107" t="s">
        <v>132</v>
      </c>
      <c r="V56" s="106"/>
      <c r="W56" s="107"/>
      <c r="X56" s="80"/>
      <c r="Y56" s="80"/>
      <c r="Z56" s="71">
        <f>R56+T56+V56</f>
        <v>1043691.75</v>
      </c>
      <c r="AA56" s="107">
        <v>1407493.64</v>
      </c>
      <c r="AB56" s="88">
        <v>0</v>
      </c>
      <c r="AC56" s="28"/>
      <c r="AD56" s="1">
        <f t="shared" si="7"/>
        <v>0.906349414711794</v>
      </c>
    </row>
    <row r="57" s="1" customFormat="1" ht="22.5" spans="1:30">
      <c r="A57" s="28"/>
      <c r="B57" s="28"/>
      <c r="C57" s="28"/>
      <c r="D57" s="46"/>
      <c r="E57" s="46"/>
      <c r="F57" s="45"/>
      <c r="G57" s="45"/>
      <c r="H57" s="45"/>
      <c r="I57" s="45"/>
      <c r="J57" s="45"/>
      <c r="K57" s="46"/>
      <c r="L57" s="46"/>
      <c r="M57" s="201" t="s">
        <v>165</v>
      </c>
      <c r="N57" s="211">
        <v>2000000</v>
      </c>
      <c r="O57" s="33" t="s">
        <v>151</v>
      </c>
      <c r="P57" s="45">
        <v>1902921.68</v>
      </c>
      <c r="Q57" s="72" t="s">
        <v>152</v>
      </c>
      <c r="R57" s="68">
        <v>1712629.51</v>
      </c>
      <c r="S57" s="72" t="s">
        <v>153</v>
      </c>
      <c r="T57" s="217">
        <v>116207.85</v>
      </c>
      <c r="U57" s="107" t="s">
        <v>166</v>
      </c>
      <c r="V57" s="106"/>
      <c r="W57" s="107"/>
      <c r="X57" s="80"/>
      <c r="Y57" s="80"/>
      <c r="Z57" s="71">
        <f>R57+T57+V57</f>
        <v>1828837.36</v>
      </c>
      <c r="AA57" s="107">
        <v>1828837.36</v>
      </c>
      <c r="AB57" s="88">
        <f>P57-R57-T57-V57</f>
        <v>74084.3199999999</v>
      </c>
      <c r="AC57" s="28"/>
      <c r="AD57" s="1">
        <f t="shared" si="7"/>
        <v>0.961068119209194</v>
      </c>
    </row>
    <row r="58" s="1" customFormat="1" ht="22.5" spans="1:30">
      <c r="A58" s="28"/>
      <c r="B58" s="28"/>
      <c r="C58" s="28"/>
      <c r="D58" s="46"/>
      <c r="E58" s="46"/>
      <c r="F58" s="45"/>
      <c r="G58" s="45"/>
      <c r="H58" s="45"/>
      <c r="I58" s="45"/>
      <c r="J58" s="45"/>
      <c r="K58" s="46"/>
      <c r="L58" s="46"/>
      <c r="M58" s="201" t="s">
        <v>167</v>
      </c>
      <c r="N58" s="211">
        <v>80000</v>
      </c>
      <c r="O58" s="48" t="s">
        <v>105</v>
      </c>
      <c r="P58" s="45">
        <v>48336.07</v>
      </c>
      <c r="Q58" s="72" t="s">
        <v>152</v>
      </c>
      <c r="R58" s="45">
        <v>32000.53</v>
      </c>
      <c r="S58" s="76" t="s">
        <v>132</v>
      </c>
      <c r="T58" s="73"/>
      <c r="U58" s="76"/>
      <c r="V58" s="74"/>
      <c r="W58" s="76"/>
      <c r="X58" s="80"/>
      <c r="Y58" s="80"/>
      <c r="Z58" s="71">
        <f>R58+T58+V58</f>
        <v>32000.53</v>
      </c>
      <c r="AA58" s="74">
        <v>467025.16</v>
      </c>
      <c r="AB58" s="88">
        <f>P58-R58-T58-V58</f>
        <v>16335.54</v>
      </c>
      <c r="AC58" s="28"/>
      <c r="AD58" s="1">
        <f t="shared" si="7"/>
        <v>0.662042445734624</v>
      </c>
    </row>
    <row r="59" s="1" customFormat="1" ht="26" customHeight="1" spans="1:30">
      <c r="A59" s="28"/>
      <c r="B59" s="28"/>
      <c r="C59" s="28"/>
      <c r="D59" s="46"/>
      <c r="E59" s="46"/>
      <c r="F59" s="45"/>
      <c r="G59" s="45"/>
      <c r="H59" s="45"/>
      <c r="I59" s="45"/>
      <c r="J59" s="45"/>
      <c r="K59" s="46"/>
      <c r="L59" s="46"/>
      <c r="M59" s="201" t="s">
        <v>110</v>
      </c>
      <c r="N59" s="195"/>
      <c r="O59" s="48" t="s">
        <v>73</v>
      </c>
      <c r="P59" s="46">
        <v>2513657.09</v>
      </c>
      <c r="Q59" s="72" t="s">
        <v>70</v>
      </c>
      <c r="R59" s="45">
        <v>199632.98</v>
      </c>
      <c r="S59" s="76" t="s">
        <v>109</v>
      </c>
      <c r="T59" s="73"/>
      <c r="U59" s="76"/>
      <c r="V59" s="74"/>
      <c r="W59" s="76"/>
      <c r="X59" s="80"/>
      <c r="Y59" s="80"/>
      <c r="Z59" s="71">
        <f>R59+T59+V59</f>
        <v>199632.98</v>
      </c>
      <c r="AA59" s="74"/>
      <c r="AB59" s="88">
        <f>P59-R59-T59-V59</f>
        <v>2314024.11</v>
      </c>
      <c r="AC59" s="28"/>
      <c r="AD59" s="1">
        <f t="shared" si="7"/>
        <v>0.0794193371857257</v>
      </c>
    </row>
    <row r="60" s="1" customFormat="1" ht="22.5" spans="1:30">
      <c r="A60" s="28"/>
      <c r="B60" s="28"/>
      <c r="C60" s="28"/>
      <c r="D60" s="46"/>
      <c r="E60" s="46"/>
      <c r="F60" s="45"/>
      <c r="G60" s="45"/>
      <c r="H60" s="45"/>
      <c r="I60" s="45"/>
      <c r="J60" s="45"/>
      <c r="K60" s="46"/>
      <c r="L60" s="46"/>
      <c r="M60" s="201" t="s">
        <v>168</v>
      </c>
      <c r="N60" s="211">
        <v>323000</v>
      </c>
      <c r="O60" s="33" t="s">
        <v>169</v>
      </c>
      <c r="P60" s="45">
        <v>299858.78</v>
      </c>
      <c r="Q60" s="72" t="s">
        <v>170</v>
      </c>
      <c r="R60" s="45">
        <v>289872</v>
      </c>
      <c r="S60" s="76" t="s">
        <v>46</v>
      </c>
      <c r="T60" s="73">
        <v>8965.38</v>
      </c>
      <c r="U60" s="76" t="s">
        <v>132</v>
      </c>
      <c r="V60" s="74"/>
      <c r="W60" s="76"/>
      <c r="X60" s="80"/>
      <c r="Y60" s="80"/>
      <c r="Z60" s="71">
        <f>R60+T60+V60</f>
        <v>298837.38</v>
      </c>
      <c r="AA60" s="74">
        <v>298837.38</v>
      </c>
      <c r="AB60" s="88">
        <f>P60-R60-T60-V60</f>
        <v>1021.40000000003</v>
      </c>
      <c r="AC60" s="28"/>
      <c r="AD60" s="1">
        <f t="shared" si="7"/>
        <v>0.996593729888449</v>
      </c>
    </row>
    <row r="61" ht="28.8" customHeight="1" spans="1:30">
      <c r="A61" s="33"/>
      <c r="B61" s="33"/>
      <c r="C61" s="33"/>
      <c r="D61" s="93" t="s">
        <v>49</v>
      </c>
      <c r="E61" s="94"/>
      <c r="F61" s="94"/>
      <c r="G61" s="94"/>
      <c r="H61" s="94"/>
      <c r="I61" s="94"/>
      <c r="J61" s="94"/>
      <c r="K61" s="103"/>
      <c r="L61" s="95"/>
      <c r="M61" s="95"/>
      <c r="N61" s="58">
        <f>SUM(N56:N60)</f>
        <v>3403000</v>
      </c>
      <c r="O61" s="46"/>
      <c r="P61" s="47">
        <f>SUM(P56:P60)</f>
        <v>5916307.16</v>
      </c>
      <c r="Q61" s="96"/>
      <c r="R61" s="68">
        <f>SUM(R56:R60)</f>
        <v>3234135.02</v>
      </c>
      <c r="S61" s="109"/>
      <c r="T61" s="71"/>
      <c r="U61" s="45"/>
      <c r="V61" s="70"/>
      <c r="W61" s="109"/>
      <c r="X61" s="80"/>
      <c r="Y61" s="80"/>
      <c r="Z61" s="164">
        <f>SUM(Z56:Z60)</f>
        <v>3403000</v>
      </c>
      <c r="AA61" s="109"/>
      <c r="AB61" s="91">
        <f>SUM(AB48:AB54)</f>
        <v>2307799.56</v>
      </c>
      <c r="AD61" s="1">
        <f t="shared" si="7"/>
        <v>0.57518987908667</v>
      </c>
    </row>
  </sheetData>
  <mergeCells count="82">
    <mergeCell ref="A1:AB1"/>
    <mergeCell ref="G3:J3"/>
    <mergeCell ref="M3:N3"/>
    <mergeCell ref="O3:Z3"/>
    <mergeCell ref="E8:K8"/>
    <mergeCell ref="D27:K27"/>
    <mergeCell ref="D47:K47"/>
    <mergeCell ref="D55:K55"/>
    <mergeCell ref="D61:K61"/>
    <mergeCell ref="A3:A4"/>
    <mergeCell ref="A6:A7"/>
    <mergeCell ref="A9:A27"/>
    <mergeCell ref="A28:A47"/>
    <mergeCell ref="A48:A55"/>
    <mergeCell ref="A56:A61"/>
    <mergeCell ref="B3:B4"/>
    <mergeCell ref="B6:B8"/>
    <mergeCell ref="B9:B27"/>
    <mergeCell ref="B28:B47"/>
    <mergeCell ref="B48:B55"/>
    <mergeCell ref="B56:B61"/>
    <mergeCell ref="C3:C4"/>
    <mergeCell ref="C6:C8"/>
    <mergeCell ref="C9:C27"/>
    <mergeCell ref="C28:C47"/>
    <mergeCell ref="C48:C55"/>
    <mergeCell ref="C56:C61"/>
    <mergeCell ref="D3:D4"/>
    <mergeCell ref="D6:D8"/>
    <mergeCell ref="D9:D26"/>
    <mergeCell ref="D28:D46"/>
    <mergeCell ref="D48:D54"/>
    <mergeCell ref="D56:D60"/>
    <mergeCell ref="E3:E4"/>
    <mergeCell ref="E6:E7"/>
    <mergeCell ref="E9:E26"/>
    <mergeCell ref="E28:E46"/>
    <mergeCell ref="E48:E54"/>
    <mergeCell ref="E56:E60"/>
    <mergeCell ref="F3:F4"/>
    <mergeCell ref="F6:F7"/>
    <mergeCell ref="F9:F26"/>
    <mergeCell ref="F28:F46"/>
    <mergeCell ref="F48:F54"/>
    <mergeCell ref="F56:F60"/>
    <mergeCell ref="G6:G7"/>
    <mergeCell ref="G9:G26"/>
    <mergeCell ref="G28:G46"/>
    <mergeCell ref="G48:G54"/>
    <mergeCell ref="G56:G60"/>
    <mergeCell ref="H6:H7"/>
    <mergeCell ref="H9:H26"/>
    <mergeCell ref="H28:H46"/>
    <mergeCell ref="H48:H54"/>
    <mergeCell ref="H56:H60"/>
    <mergeCell ref="I6:I7"/>
    <mergeCell ref="I9:I26"/>
    <mergeCell ref="I28:I46"/>
    <mergeCell ref="I48:I54"/>
    <mergeCell ref="I56:I60"/>
    <mergeCell ref="J6:J7"/>
    <mergeCell ref="J9:J26"/>
    <mergeCell ref="J28:J46"/>
    <mergeCell ref="J48:J54"/>
    <mergeCell ref="J56:J60"/>
    <mergeCell ref="K3:K4"/>
    <mergeCell ref="K6:K7"/>
    <mergeCell ref="K9:K26"/>
    <mergeCell ref="K28:K46"/>
    <mergeCell ref="K48:K54"/>
    <mergeCell ref="K56:K60"/>
    <mergeCell ref="L3:L4"/>
    <mergeCell ref="L6:L8"/>
    <mergeCell ref="L9:L26"/>
    <mergeCell ref="L28:L46"/>
    <mergeCell ref="L48:L54"/>
    <mergeCell ref="L56:L60"/>
    <mergeCell ref="N42:N46"/>
    <mergeCell ref="AA3:AA4"/>
    <mergeCell ref="AB3:AB4"/>
    <mergeCell ref="AC3:AC4"/>
    <mergeCell ref="AC48:AC60"/>
  </mergeCells>
  <dataValidations count="1">
    <dataValidation type="list" allowBlank="1" showInputMessage="1" showErrorMessage="1" sqref="D6 D28 D9:D10">
      <formula1>"村级补助经费,秸秆综合利用项目补贴资金,秸秆固化燃料替代散煤市级补贴预拨资金,农药包装废弃物市级奖补资金,促进农业专业合作社发展市级奖补资金,扩种大豆市级补贴资金,侵蚀沟治理资金,财政衔接推进乡村振兴市级补助资金,农村人口防贫补助保险费市级补助资金,农业农村民生项目补贴资金,更换喷头项目补贴资金,秸秆固化燃料替代散煤项目补贴清算资金,农牧业项目贷款担保综合补贴资金,其他"</formula1>
    </dataValidation>
  </dataValidations>
  <printOptions horizontalCentered="1"/>
  <pageMargins left="0.0393700787401575" right="0.0393700787401575" top="0.984251968503937" bottom="0.354330708661417" header="0.31496062992126" footer="0.31496062992126"/>
  <pageSetup paperSize="9" scale="80" fitToHeight="2" orientation="landscape"/>
  <headerFooter alignWithMargins="0">
    <oddFooter>&amp;C第 &amp;P 页</oddFooter>
  </headerFooter>
  <ignoredErrors>
    <ignoredError sqref="Z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2"/>
  <sheetViews>
    <sheetView zoomScale="90" zoomScaleNormal="90" workbookViewId="0">
      <pane ySplit="5" topLeftCell="A25" activePane="bottomLeft" state="frozen"/>
      <selection/>
      <selection pane="bottomLeft" activeCell="Z100" sqref="Z100"/>
    </sheetView>
  </sheetViews>
  <sheetFormatPr defaultColWidth="9" defaultRowHeight="14.25"/>
  <cols>
    <col min="1" max="1" width="4.10833333333333" style="2" customWidth="1"/>
    <col min="2" max="2" width="6.44166666666667" style="2" customWidth="1"/>
    <col min="3" max="3" width="10.6666666666667" style="2" customWidth="1"/>
    <col min="4" max="4" width="7.88333333333333" style="2" customWidth="1"/>
    <col min="5" max="5" width="5.55833333333333" style="2" customWidth="1"/>
    <col min="6" max="6" width="11.0916666666667" style="3" customWidth="1"/>
    <col min="7" max="7" width="5.55833333333333" style="4" customWidth="1"/>
    <col min="8" max="8" width="6.55833333333333" style="4" customWidth="1"/>
    <col min="9" max="9" width="5.55833333333333" style="5" customWidth="1"/>
    <col min="10" max="10" width="5.33333333333333" style="5" customWidth="1"/>
    <col min="11" max="11" width="6.88333333333333" style="2" customWidth="1"/>
    <col min="12" max="12" width="6.55833333333333" style="2" customWidth="1"/>
    <col min="13" max="13" width="14.1083333333333" style="2" customWidth="1"/>
    <col min="14" max="14" width="11.1083333333333" style="131" customWidth="1"/>
    <col min="15" max="15" width="12.8833333333333" style="2" customWidth="1"/>
    <col min="16" max="16" width="12.775" style="3" customWidth="1"/>
    <col min="17" max="17" width="8.21666666666667" style="3" customWidth="1"/>
    <col min="18" max="18" width="14" style="6" customWidth="1"/>
    <col min="19" max="19" width="9.21666666666667" style="7" customWidth="1"/>
    <col min="20" max="20" width="13.3333333333333" style="8" customWidth="1"/>
    <col min="21" max="21" width="9.71666666666667" style="7" customWidth="1"/>
    <col min="22" max="22" width="12.2" style="9" customWidth="1"/>
    <col min="23" max="23" width="8.53333333333333" style="7" customWidth="1"/>
    <col min="24" max="25" width="14.5583333333333" style="132" customWidth="1"/>
    <col min="26" max="28" width="14.5583333333333" style="7" customWidth="1"/>
    <col min="29" max="29" width="15.2166666666667" style="7" customWidth="1"/>
    <col min="30" max="30" width="15.775" style="10" customWidth="1"/>
    <col min="31" max="31" width="8.66666666666667" style="11" customWidth="1"/>
    <col min="32" max="32" width="11.5" style="11"/>
    <col min="33" max="33" width="12.625" style="11"/>
    <col min="34" max="16384" width="9" style="11"/>
  </cols>
  <sheetData>
    <row r="1" ht="33.75" spans="1:30">
      <c r="A1" s="12" t="s">
        <v>171</v>
      </c>
      <c r="B1" s="12"/>
      <c r="C1" s="12"/>
      <c r="D1" s="12"/>
      <c r="E1" s="12"/>
      <c r="F1" s="13"/>
      <c r="G1" s="14"/>
      <c r="H1" s="14"/>
      <c r="I1" s="14"/>
      <c r="J1" s="14"/>
      <c r="K1" s="12"/>
      <c r="L1" s="35"/>
      <c r="M1" s="35"/>
      <c r="N1" s="133"/>
      <c r="O1" s="35"/>
      <c r="P1" s="13"/>
      <c r="Q1" s="13"/>
      <c r="R1" s="12"/>
      <c r="S1" s="12"/>
      <c r="T1" s="12"/>
      <c r="U1" s="12"/>
      <c r="V1" s="12"/>
      <c r="W1" s="12"/>
      <c r="X1" s="147"/>
      <c r="Y1" s="147"/>
      <c r="Z1" s="12"/>
      <c r="AA1" s="12"/>
      <c r="AB1" s="12"/>
      <c r="AC1" s="12"/>
      <c r="AD1" s="13"/>
    </row>
    <row r="2" ht="25.5" spans="1:29">
      <c r="A2" s="15"/>
      <c r="B2" s="15"/>
      <c r="C2" s="15"/>
      <c r="D2" s="15"/>
      <c r="E2" s="15"/>
      <c r="F2" s="16"/>
      <c r="G2" s="17"/>
      <c r="H2" s="17"/>
      <c r="I2" s="17"/>
      <c r="J2" s="17"/>
      <c r="K2" s="15"/>
      <c r="L2" s="15"/>
      <c r="M2" s="15"/>
      <c r="N2" s="134"/>
      <c r="O2" s="15"/>
      <c r="P2" s="16"/>
      <c r="Q2" s="16"/>
      <c r="R2" s="60"/>
      <c r="S2" s="61"/>
      <c r="T2" s="62"/>
      <c r="U2" s="61"/>
      <c r="V2" s="63"/>
      <c r="W2" s="61"/>
      <c r="X2" s="148"/>
      <c r="Y2" s="148"/>
      <c r="Z2" s="61"/>
      <c r="AA2" s="61"/>
      <c r="AB2" s="61"/>
      <c r="AC2" s="61"/>
    </row>
    <row r="3" ht="36" customHeight="1" spans="1:31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9" t="s">
        <v>6</v>
      </c>
      <c r="G3" s="20" t="s">
        <v>7</v>
      </c>
      <c r="H3" s="21"/>
      <c r="I3" s="21"/>
      <c r="J3" s="38"/>
      <c r="K3" s="18" t="s">
        <v>8</v>
      </c>
      <c r="L3" s="18" t="s">
        <v>9</v>
      </c>
      <c r="M3" s="39" t="s">
        <v>10</v>
      </c>
      <c r="N3" s="135"/>
      <c r="O3" s="136" t="s">
        <v>11</v>
      </c>
      <c r="P3" s="137"/>
      <c r="Q3" s="137"/>
      <c r="R3" s="137"/>
      <c r="S3" s="137"/>
      <c r="T3" s="137"/>
      <c r="U3" s="137"/>
      <c r="V3" s="137"/>
      <c r="W3" s="137"/>
      <c r="X3" s="149"/>
      <c r="Y3" s="149"/>
      <c r="Z3" s="137"/>
      <c r="AA3" s="137"/>
      <c r="AB3" s="161"/>
      <c r="AC3" s="19" t="s">
        <v>12</v>
      </c>
      <c r="AD3" s="19" t="s">
        <v>13</v>
      </c>
      <c r="AE3" s="18" t="s">
        <v>14</v>
      </c>
    </row>
    <row r="4" ht="52.8" customHeight="1" spans="1:33">
      <c r="A4" s="18"/>
      <c r="B4" s="18"/>
      <c r="C4" s="18"/>
      <c r="D4" s="18"/>
      <c r="E4" s="18"/>
      <c r="F4" s="22"/>
      <c r="G4" s="18" t="s">
        <v>15</v>
      </c>
      <c r="H4" s="18" t="s">
        <v>16</v>
      </c>
      <c r="I4" s="18" t="s">
        <v>17</v>
      </c>
      <c r="J4" s="18" t="s">
        <v>18</v>
      </c>
      <c r="K4" s="18"/>
      <c r="L4" s="18"/>
      <c r="M4" s="39" t="s">
        <v>19</v>
      </c>
      <c r="N4" s="138" t="s">
        <v>20</v>
      </c>
      <c r="O4" s="18" t="s">
        <v>21</v>
      </c>
      <c r="P4" s="39" t="s">
        <v>22</v>
      </c>
      <c r="Q4" s="39" t="s">
        <v>23</v>
      </c>
      <c r="R4" s="64" t="s">
        <v>24</v>
      </c>
      <c r="S4" s="18" t="s">
        <v>25</v>
      </c>
      <c r="T4" s="64" t="s">
        <v>26</v>
      </c>
      <c r="U4" s="18" t="s">
        <v>25</v>
      </c>
      <c r="V4" s="65" t="s">
        <v>27</v>
      </c>
      <c r="W4" s="18" t="s">
        <v>25</v>
      </c>
      <c r="X4" s="65" t="s">
        <v>28</v>
      </c>
      <c r="Y4" s="18" t="s">
        <v>25</v>
      </c>
      <c r="Z4" s="65" t="s">
        <v>172</v>
      </c>
      <c r="AA4" s="18" t="s">
        <v>25</v>
      </c>
      <c r="AB4" s="18" t="s">
        <v>29</v>
      </c>
      <c r="AC4" s="22"/>
      <c r="AD4" s="22"/>
      <c r="AE4" s="18"/>
      <c r="AF4" s="92" t="s">
        <v>30</v>
      </c>
      <c r="AG4" s="92" t="s">
        <v>31</v>
      </c>
    </row>
    <row r="5" ht="52.8" customHeight="1" spans="1:33">
      <c r="A5" s="23"/>
      <c r="B5" s="23"/>
      <c r="C5" s="23"/>
      <c r="D5" s="23"/>
      <c r="E5" s="23"/>
      <c r="F5" s="24">
        <f>F6+F48+F65+F75+F81+F87</f>
        <v>91420000</v>
      </c>
      <c r="G5" s="23">
        <v>9142</v>
      </c>
      <c r="H5" s="23">
        <v>4455</v>
      </c>
      <c r="I5" s="23">
        <v>4097</v>
      </c>
      <c r="J5" s="23">
        <v>590</v>
      </c>
      <c r="K5" s="23"/>
      <c r="L5" s="23"/>
      <c r="M5" s="39"/>
      <c r="N5" s="139">
        <v>91420000</v>
      </c>
      <c r="O5" s="18"/>
      <c r="P5" s="39">
        <f>SUM(P6:P91)</f>
        <v>89179907.04</v>
      </c>
      <c r="Q5" s="39"/>
      <c r="R5" s="64"/>
      <c r="S5" s="18"/>
      <c r="T5" s="64"/>
      <c r="U5" s="18"/>
      <c r="V5" s="65"/>
      <c r="W5" s="18"/>
      <c r="X5" s="150"/>
      <c r="Y5" s="150"/>
      <c r="Z5" s="162"/>
      <c r="AA5" s="162"/>
      <c r="AB5" s="162">
        <f>AB47+AB64+AB74+AB80+AB86+AB92</f>
        <v>86685971.88</v>
      </c>
      <c r="AC5" s="22"/>
      <c r="AD5" s="22">
        <f>AD47+AD64+AD74+AD80+AD86+AD92</f>
        <v>2551335.42</v>
      </c>
      <c r="AE5" s="18"/>
      <c r="AF5" s="92">
        <f>N5-AB5</f>
        <v>4734028.12</v>
      </c>
      <c r="AG5" s="92">
        <f>AB5/N5</f>
        <v>0.948216712754321</v>
      </c>
    </row>
    <row r="6" s="1" customFormat="1" ht="38.4" customHeight="1" spans="1:33">
      <c r="A6" s="25">
        <v>1</v>
      </c>
      <c r="B6" s="25">
        <v>2022</v>
      </c>
      <c r="C6" s="25" t="s">
        <v>173</v>
      </c>
      <c r="D6" s="25" t="s">
        <v>33</v>
      </c>
      <c r="E6" s="25" t="s">
        <v>174</v>
      </c>
      <c r="F6" s="27">
        <v>37360000</v>
      </c>
      <c r="G6" s="27">
        <v>3736</v>
      </c>
      <c r="H6" s="27"/>
      <c r="I6" s="27">
        <v>3736</v>
      </c>
      <c r="J6" s="27"/>
      <c r="K6" s="25" t="s">
        <v>175</v>
      </c>
      <c r="L6" s="25" t="s">
        <v>134</v>
      </c>
      <c r="M6" s="140" t="s">
        <v>176</v>
      </c>
      <c r="N6" s="141">
        <v>4410000</v>
      </c>
      <c r="O6" s="46" t="s">
        <v>177</v>
      </c>
      <c r="P6" s="142">
        <v>698800</v>
      </c>
      <c r="Q6" s="67" t="s">
        <v>178</v>
      </c>
      <c r="R6" s="151">
        <v>349400</v>
      </c>
      <c r="S6" s="46" t="s">
        <v>179</v>
      </c>
      <c r="T6" s="152">
        <v>349400</v>
      </c>
      <c r="U6" s="46" t="s">
        <v>180</v>
      </c>
      <c r="V6" s="70"/>
      <c r="W6" s="45"/>
      <c r="X6" s="153"/>
      <c r="Y6" s="153"/>
      <c r="Z6" s="71"/>
      <c r="AA6" s="71"/>
      <c r="AB6" s="71">
        <f t="shared" ref="AB6:AB46" si="0">R6+T6+V6</f>
        <v>698800</v>
      </c>
      <c r="AC6" s="45"/>
      <c r="AD6" s="88">
        <f>P6-R6-T6-V6</f>
        <v>0</v>
      </c>
      <c r="AE6" s="89"/>
      <c r="AF6" s="89" t="s">
        <v>181</v>
      </c>
      <c r="AG6" s="89" t="s">
        <v>182</v>
      </c>
    </row>
    <row r="7" s="1" customFormat="1" ht="38.4" customHeight="1" spans="1:33">
      <c r="A7" s="28"/>
      <c r="B7" s="28"/>
      <c r="C7" s="28"/>
      <c r="D7" s="28"/>
      <c r="E7" s="28"/>
      <c r="F7" s="30"/>
      <c r="G7" s="30"/>
      <c r="H7" s="30"/>
      <c r="I7" s="30"/>
      <c r="J7" s="30"/>
      <c r="K7" s="28"/>
      <c r="L7" s="28"/>
      <c r="M7" s="143" t="s">
        <v>183</v>
      </c>
      <c r="N7" s="141"/>
      <c r="O7" s="46" t="s">
        <v>184</v>
      </c>
      <c r="P7" s="142">
        <v>583000</v>
      </c>
      <c r="Q7" s="67" t="s">
        <v>185</v>
      </c>
      <c r="R7" s="151">
        <v>291500</v>
      </c>
      <c r="S7" s="46" t="s">
        <v>179</v>
      </c>
      <c r="T7" s="152">
        <v>291500</v>
      </c>
      <c r="U7" s="46" t="s">
        <v>180</v>
      </c>
      <c r="V7" s="70"/>
      <c r="W7" s="45"/>
      <c r="X7" s="153"/>
      <c r="Y7" s="153"/>
      <c r="Z7" s="71"/>
      <c r="AA7" s="71"/>
      <c r="AB7" s="71">
        <f t="shared" si="0"/>
        <v>583000</v>
      </c>
      <c r="AC7" s="45"/>
      <c r="AD7" s="88">
        <f t="shared" ref="AD7:AD45" si="1">P7-R7-T7-V7</f>
        <v>0</v>
      </c>
      <c r="AE7" s="89"/>
      <c r="AF7" s="89">
        <f>AB92</f>
        <v>1610312.23</v>
      </c>
      <c r="AG7" s="89">
        <f>F87-AB92</f>
        <v>39687.77</v>
      </c>
    </row>
    <row r="8" s="1" customFormat="1" ht="38.4" customHeight="1" spans="1:33">
      <c r="A8" s="28"/>
      <c r="B8" s="28"/>
      <c r="C8" s="28"/>
      <c r="D8" s="28"/>
      <c r="E8" s="28"/>
      <c r="F8" s="30"/>
      <c r="G8" s="30"/>
      <c r="H8" s="30"/>
      <c r="I8" s="30"/>
      <c r="J8" s="30"/>
      <c r="K8" s="28"/>
      <c r="L8" s="28"/>
      <c r="M8" s="143" t="s">
        <v>186</v>
      </c>
      <c r="N8" s="141"/>
      <c r="O8" s="48" t="s">
        <v>187</v>
      </c>
      <c r="P8" s="142">
        <v>805000</v>
      </c>
      <c r="Q8" s="67"/>
      <c r="R8" s="151">
        <v>805000</v>
      </c>
      <c r="S8" s="46" t="s">
        <v>188</v>
      </c>
      <c r="T8" s="71"/>
      <c r="U8" s="46"/>
      <c r="V8" s="70"/>
      <c r="W8" s="45"/>
      <c r="X8" s="153"/>
      <c r="Y8" s="153"/>
      <c r="Z8" s="71"/>
      <c r="AA8" s="71"/>
      <c r="AB8" s="71">
        <f t="shared" si="0"/>
        <v>805000</v>
      </c>
      <c r="AC8" s="45"/>
      <c r="AD8" s="88">
        <f t="shared" si="1"/>
        <v>0</v>
      </c>
      <c r="AE8" s="89"/>
      <c r="AF8" s="89" t="s">
        <v>189</v>
      </c>
      <c r="AG8" s="89" t="s">
        <v>190</v>
      </c>
    </row>
    <row r="9" s="1" customFormat="1" ht="38.4" customHeight="1" spans="1:33">
      <c r="A9" s="28"/>
      <c r="B9" s="28"/>
      <c r="C9" s="28"/>
      <c r="D9" s="28"/>
      <c r="E9" s="28"/>
      <c r="F9" s="30"/>
      <c r="G9" s="30"/>
      <c r="H9" s="30"/>
      <c r="I9" s="30"/>
      <c r="J9" s="30"/>
      <c r="K9" s="28"/>
      <c r="L9" s="28"/>
      <c r="M9" s="143" t="s">
        <v>191</v>
      </c>
      <c r="N9" s="141"/>
      <c r="O9" s="46" t="s">
        <v>192</v>
      </c>
      <c r="P9" s="142">
        <v>336000</v>
      </c>
      <c r="Q9" s="67" t="s">
        <v>193</v>
      </c>
      <c r="R9" s="151">
        <v>168000</v>
      </c>
      <c r="S9" s="46" t="s">
        <v>179</v>
      </c>
      <c r="T9" s="152">
        <v>168000</v>
      </c>
      <c r="U9" s="46" t="s">
        <v>180</v>
      </c>
      <c r="V9" s="70"/>
      <c r="W9" s="45"/>
      <c r="X9" s="153"/>
      <c r="Y9" s="153"/>
      <c r="Z9" s="71"/>
      <c r="AA9" s="71"/>
      <c r="AB9" s="71">
        <f t="shared" si="0"/>
        <v>336000</v>
      </c>
      <c r="AC9" s="45"/>
      <c r="AD9" s="88">
        <f t="shared" si="1"/>
        <v>0</v>
      </c>
      <c r="AE9" s="89"/>
      <c r="AF9" s="89">
        <f>AB5-AF7</f>
        <v>85075659.65</v>
      </c>
      <c r="AG9" s="89">
        <f>AF5-AG7</f>
        <v>4694340.35000001</v>
      </c>
    </row>
    <row r="10" s="1" customFormat="1" ht="38.4" customHeight="1" spans="1:31">
      <c r="A10" s="28"/>
      <c r="B10" s="28"/>
      <c r="C10" s="28"/>
      <c r="D10" s="28"/>
      <c r="E10" s="28"/>
      <c r="F10" s="30"/>
      <c r="G10" s="30"/>
      <c r="H10" s="30"/>
      <c r="I10" s="30"/>
      <c r="J10" s="30"/>
      <c r="K10" s="28"/>
      <c r="L10" s="28"/>
      <c r="M10" s="143" t="s">
        <v>194</v>
      </c>
      <c r="N10" s="141"/>
      <c r="O10" s="46" t="s">
        <v>195</v>
      </c>
      <c r="P10" s="142">
        <v>298750</v>
      </c>
      <c r="Q10" s="67" t="s">
        <v>196</v>
      </c>
      <c r="R10" s="151">
        <v>298750</v>
      </c>
      <c r="S10" s="46" t="s">
        <v>180</v>
      </c>
      <c r="T10" s="71"/>
      <c r="U10" s="45"/>
      <c r="V10" s="70"/>
      <c r="W10" s="45"/>
      <c r="X10" s="153"/>
      <c r="Y10" s="153"/>
      <c r="Z10" s="71"/>
      <c r="AA10" s="71"/>
      <c r="AB10" s="71">
        <f t="shared" si="0"/>
        <v>298750</v>
      </c>
      <c r="AC10" s="45"/>
      <c r="AD10" s="88">
        <f t="shared" si="1"/>
        <v>0</v>
      </c>
      <c r="AE10" s="89"/>
    </row>
    <row r="11" s="1" customFormat="1" ht="38.4" customHeight="1" spans="1:31">
      <c r="A11" s="28"/>
      <c r="B11" s="28"/>
      <c r="C11" s="28"/>
      <c r="D11" s="28"/>
      <c r="E11" s="28"/>
      <c r="F11" s="30"/>
      <c r="G11" s="30"/>
      <c r="H11" s="30"/>
      <c r="I11" s="30"/>
      <c r="J11" s="30"/>
      <c r="K11" s="28"/>
      <c r="L11" s="28"/>
      <c r="M11" s="143" t="s">
        <v>197</v>
      </c>
      <c r="N11" s="141"/>
      <c r="O11" s="48" t="s">
        <v>187</v>
      </c>
      <c r="P11" s="142">
        <v>1395000</v>
      </c>
      <c r="Q11" s="67" t="s">
        <v>198</v>
      </c>
      <c r="R11" s="151">
        <v>1395000</v>
      </c>
      <c r="S11" s="46" t="s">
        <v>180</v>
      </c>
      <c r="T11" s="71"/>
      <c r="U11" s="45"/>
      <c r="V11" s="70"/>
      <c r="W11" s="45"/>
      <c r="X11" s="153"/>
      <c r="Y11" s="153"/>
      <c r="Z11" s="71"/>
      <c r="AA11" s="71"/>
      <c r="AB11" s="71">
        <f t="shared" si="0"/>
        <v>1395000</v>
      </c>
      <c r="AC11" s="45"/>
      <c r="AD11" s="88">
        <f t="shared" si="1"/>
        <v>0</v>
      </c>
      <c r="AE11" s="89"/>
    </row>
    <row r="12" s="1" customFormat="1" ht="38.4" customHeight="1" spans="1:31">
      <c r="A12" s="28"/>
      <c r="B12" s="28"/>
      <c r="C12" s="28"/>
      <c r="D12" s="28"/>
      <c r="E12" s="28"/>
      <c r="F12" s="30"/>
      <c r="G12" s="30"/>
      <c r="H12" s="30"/>
      <c r="I12" s="30"/>
      <c r="J12" s="30"/>
      <c r="K12" s="28"/>
      <c r="L12" s="28"/>
      <c r="M12" s="143" t="s">
        <v>199</v>
      </c>
      <c r="N12" s="141"/>
      <c r="O12" s="46" t="s">
        <v>200</v>
      </c>
      <c r="P12" s="142">
        <v>98200</v>
      </c>
      <c r="Q12" s="67" t="s">
        <v>201</v>
      </c>
      <c r="R12" s="151">
        <v>98200</v>
      </c>
      <c r="S12" s="46" t="s">
        <v>180</v>
      </c>
      <c r="T12" s="71"/>
      <c r="U12" s="45"/>
      <c r="V12" s="70"/>
      <c r="W12" s="45"/>
      <c r="X12" s="153"/>
      <c r="Y12" s="153"/>
      <c r="Z12" s="71"/>
      <c r="AA12" s="71"/>
      <c r="AB12" s="71">
        <f t="shared" si="0"/>
        <v>98200</v>
      </c>
      <c r="AC12" s="45"/>
      <c r="AD12" s="88">
        <f t="shared" si="1"/>
        <v>0</v>
      </c>
      <c r="AE12" s="89"/>
    </row>
    <row r="13" s="1" customFormat="1" ht="38.4" customHeight="1" spans="1:31">
      <c r="A13" s="28"/>
      <c r="B13" s="28"/>
      <c r="C13" s="28"/>
      <c r="D13" s="28"/>
      <c r="E13" s="28"/>
      <c r="F13" s="30"/>
      <c r="G13" s="30"/>
      <c r="H13" s="30"/>
      <c r="I13" s="30"/>
      <c r="J13" s="30"/>
      <c r="K13" s="28"/>
      <c r="L13" s="28"/>
      <c r="M13" s="143" t="s">
        <v>202</v>
      </c>
      <c r="N13" s="141"/>
      <c r="O13" s="46" t="s">
        <v>203</v>
      </c>
      <c r="P13" s="142">
        <v>178000</v>
      </c>
      <c r="Q13" s="67" t="s">
        <v>178</v>
      </c>
      <c r="R13" s="151">
        <v>89000</v>
      </c>
      <c r="S13" s="46" t="s">
        <v>179</v>
      </c>
      <c r="T13" s="152">
        <v>89000</v>
      </c>
      <c r="U13" s="46" t="s">
        <v>180</v>
      </c>
      <c r="V13" s="70"/>
      <c r="W13" s="45"/>
      <c r="X13" s="153"/>
      <c r="Y13" s="153"/>
      <c r="Z13" s="71"/>
      <c r="AA13" s="71"/>
      <c r="AB13" s="71">
        <f t="shared" si="0"/>
        <v>178000</v>
      </c>
      <c r="AC13" s="45"/>
      <c r="AD13" s="88">
        <f t="shared" si="1"/>
        <v>0</v>
      </c>
      <c r="AE13" s="89"/>
    </row>
    <row r="14" s="1" customFormat="1" ht="42" customHeight="1" spans="1:31">
      <c r="A14" s="28"/>
      <c r="B14" s="28"/>
      <c r="C14" s="28"/>
      <c r="D14" s="28"/>
      <c r="E14" s="28"/>
      <c r="F14" s="30"/>
      <c r="G14" s="30"/>
      <c r="H14" s="30"/>
      <c r="I14" s="30"/>
      <c r="J14" s="30"/>
      <c r="K14" s="28"/>
      <c r="L14" s="28"/>
      <c r="M14" s="140" t="s">
        <v>204</v>
      </c>
      <c r="N14" s="141">
        <v>4000000</v>
      </c>
      <c r="O14" s="46" t="s">
        <v>205</v>
      </c>
      <c r="P14" s="142">
        <v>1683000</v>
      </c>
      <c r="Q14" s="67" t="s">
        <v>206</v>
      </c>
      <c r="R14" s="151">
        <v>841500</v>
      </c>
      <c r="S14" s="46" t="s">
        <v>178</v>
      </c>
      <c r="T14" s="152">
        <v>841500</v>
      </c>
      <c r="U14" s="46" t="s">
        <v>207</v>
      </c>
      <c r="V14" s="70"/>
      <c r="W14" s="45"/>
      <c r="X14" s="153"/>
      <c r="Y14" s="153"/>
      <c r="Z14" s="71"/>
      <c r="AA14" s="71"/>
      <c r="AB14" s="71">
        <f t="shared" si="0"/>
        <v>1683000</v>
      </c>
      <c r="AC14" s="45"/>
      <c r="AD14" s="88">
        <f t="shared" si="1"/>
        <v>0</v>
      </c>
      <c r="AE14" s="89"/>
    </row>
    <row r="15" s="1" customFormat="1" ht="42" customHeight="1" spans="1:31">
      <c r="A15" s="28"/>
      <c r="B15" s="28"/>
      <c r="C15" s="28"/>
      <c r="D15" s="28"/>
      <c r="E15" s="28"/>
      <c r="F15" s="30"/>
      <c r="G15" s="30"/>
      <c r="H15" s="30"/>
      <c r="I15" s="30"/>
      <c r="J15" s="30"/>
      <c r="K15" s="28"/>
      <c r="L15" s="28"/>
      <c r="M15" s="143" t="s">
        <v>208</v>
      </c>
      <c r="N15" s="141"/>
      <c r="O15" s="46" t="s">
        <v>209</v>
      </c>
      <c r="P15" s="142">
        <v>1013000.01</v>
      </c>
      <c r="Q15" s="67" t="s">
        <v>206</v>
      </c>
      <c r="R15" s="151">
        <v>506500</v>
      </c>
      <c r="S15" s="46" t="s">
        <v>178</v>
      </c>
      <c r="T15" s="152">
        <v>506500.01</v>
      </c>
      <c r="U15" s="46" t="s">
        <v>207</v>
      </c>
      <c r="V15" s="70"/>
      <c r="W15" s="45"/>
      <c r="X15" s="153"/>
      <c r="Y15" s="153"/>
      <c r="Z15" s="71"/>
      <c r="AA15" s="71"/>
      <c r="AB15" s="71">
        <f t="shared" si="0"/>
        <v>1013000.01</v>
      </c>
      <c r="AC15" s="45"/>
      <c r="AD15" s="88">
        <f t="shared" si="1"/>
        <v>0</v>
      </c>
      <c r="AE15" s="89"/>
    </row>
    <row r="16" s="1" customFormat="1" ht="42" customHeight="1" spans="1:31">
      <c r="A16" s="28"/>
      <c r="B16" s="28"/>
      <c r="C16" s="28"/>
      <c r="D16" s="28"/>
      <c r="E16" s="28"/>
      <c r="F16" s="30"/>
      <c r="G16" s="30"/>
      <c r="H16" s="30"/>
      <c r="I16" s="30"/>
      <c r="J16" s="30"/>
      <c r="K16" s="28"/>
      <c r="L16" s="28"/>
      <c r="M16" s="143" t="s">
        <v>210</v>
      </c>
      <c r="N16" s="141"/>
      <c r="O16" s="46" t="s">
        <v>211</v>
      </c>
      <c r="P16" s="142">
        <v>990000</v>
      </c>
      <c r="Q16" s="67" t="s">
        <v>206</v>
      </c>
      <c r="R16" s="151">
        <v>495000</v>
      </c>
      <c r="S16" s="46" t="s">
        <v>178</v>
      </c>
      <c r="T16" s="152">
        <v>495000</v>
      </c>
      <c r="U16" s="46" t="s">
        <v>207</v>
      </c>
      <c r="V16" s="70"/>
      <c r="W16" s="45"/>
      <c r="X16" s="153"/>
      <c r="Y16" s="153"/>
      <c r="Z16" s="71"/>
      <c r="AA16" s="71"/>
      <c r="AB16" s="71">
        <f t="shared" si="0"/>
        <v>990000</v>
      </c>
      <c r="AC16" s="45"/>
      <c r="AD16" s="88">
        <f t="shared" si="1"/>
        <v>0</v>
      </c>
      <c r="AE16" s="89"/>
    </row>
    <row r="17" s="1" customFormat="1" ht="37.2" customHeight="1" spans="1:31">
      <c r="A17" s="28"/>
      <c r="B17" s="28"/>
      <c r="C17" s="28"/>
      <c r="D17" s="28"/>
      <c r="E17" s="28"/>
      <c r="F17" s="30"/>
      <c r="G17" s="30"/>
      <c r="H17" s="30"/>
      <c r="I17" s="30"/>
      <c r="J17" s="30"/>
      <c r="K17" s="28"/>
      <c r="L17" s="28"/>
      <c r="M17" s="143" t="s">
        <v>212</v>
      </c>
      <c r="N17" s="141"/>
      <c r="O17" s="46" t="s">
        <v>124</v>
      </c>
      <c r="P17" s="142">
        <v>267300</v>
      </c>
      <c r="Q17" s="67" t="s">
        <v>206</v>
      </c>
      <c r="R17" s="151">
        <v>133650</v>
      </c>
      <c r="S17" s="46" t="s">
        <v>178</v>
      </c>
      <c r="T17" s="152">
        <v>133650</v>
      </c>
      <c r="U17" s="46" t="s">
        <v>207</v>
      </c>
      <c r="V17" s="70"/>
      <c r="W17" s="46"/>
      <c r="X17" s="153"/>
      <c r="Y17" s="153"/>
      <c r="Z17" s="71"/>
      <c r="AA17" s="71"/>
      <c r="AB17" s="71">
        <f t="shared" si="0"/>
        <v>267300</v>
      </c>
      <c r="AC17" s="45"/>
      <c r="AD17" s="88">
        <f t="shared" si="1"/>
        <v>0</v>
      </c>
      <c r="AE17" s="72"/>
    </row>
    <row r="18" s="1" customFormat="1" ht="38.4" customHeight="1" spans="1:31">
      <c r="A18" s="28"/>
      <c r="B18" s="28"/>
      <c r="C18" s="28"/>
      <c r="D18" s="28"/>
      <c r="E18" s="28"/>
      <c r="F18" s="30"/>
      <c r="G18" s="30"/>
      <c r="H18" s="30"/>
      <c r="I18" s="30"/>
      <c r="J18" s="30"/>
      <c r="K18" s="28"/>
      <c r="L18" s="28"/>
      <c r="M18" s="140" t="s">
        <v>213</v>
      </c>
      <c r="N18" s="48">
        <v>1000000</v>
      </c>
      <c r="O18" s="46" t="s">
        <v>214</v>
      </c>
      <c r="P18" s="144">
        <v>994500</v>
      </c>
      <c r="Q18" s="72" t="s">
        <v>215</v>
      </c>
      <c r="R18" s="151">
        <v>497250</v>
      </c>
      <c r="S18" s="76" t="s">
        <v>178</v>
      </c>
      <c r="T18" s="152">
        <v>497250</v>
      </c>
      <c r="U18" s="154" t="s">
        <v>216</v>
      </c>
      <c r="V18" s="155"/>
      <c r="W18" s="154"/>
      <c r="X18" s="153"/>
      <c r="Y18" s="153"/>
      <c r="Z18" s="71"/>
      <c r="AA18" s="71"/>
      <c r="AB18" s="71">
        <f t="shared" si="0"/>
        <v>994500</v>
      </c>
      <c r="AC18" s="76"/>
      <c r="AD18" s="88">
        <f t="shared" si="1"/>
        <v>0</v>
      </c>
      <c r="AE18" s="46"/>
    </row>
    <row r="19" s="1" customFormat="1" ht="37.8" customHeight="1" spans="1:31">
      <c r="A19" s="28"/>
      <c r="B19" s="28"/>
      <c r="C19" s="28"/>
      <c r="D19" s="28"/>
      <c r="E19" s="28"/>
      <c r="F19" s="30"/>
      <c r="G19" s="30"/>
      <c r="H19" s="30"/>
      <c r="I19" s="30"/>
      <c r="J19" s="30"/>
      <c r="K19" s="28"/>
      <c r="L19" s="28"/>
      <c r="M19" s="140" t="s">
        <v>217</v>
      </c>
      <c r="N19" s="48">
        <v>3000000</v>
      </c>
      <c r="O19" s="46" t="s">
        <v>218</v>
      </c>
      <c r="P19" s="144">
        <v>2894695.51</v>
      </c>
      <c r="Q19" s="72" t="s">
        <v>219</v>
      </c>
      <c r="R19" s="151">
        <v>1447347.75</v>
      </c>
      <c r="S19" s="76" t="s">
        <v>220</v>
      </c>
      <c r="T19" s="151">
        <v>868408.66</v>
      </c>
      <c r="U19" s="154" t="s">
        <v>179</v>
      </c>
      <c r="V19" s="156">
        <v>558086.26</v>
      </c>
      <c r="W19" s="154" t="s">
        <v>221</v>
      </c>
      <c r="X19" s="153"/>
      <c r="Y19" s="153"/>
      <c r="Z19" s="71"/>
      <c r="AA19" s="71"/>
      <c r="AB19" s="71">
        <f t="shared" si="0"/>
        <v>2873842.67</v>
      </c>
      <c r="AC19" s="76"/>
      <c r="AD19" s="88">
        <f t="shared" si="1"/>
        <v>20852.8399999997</v>
      </c>
      <c r="AE19" s="46"/>
    </row>
    <row r="20" s="1" customFormat="1" ht="37.8" customHeight="1" spans="1:31">
      <c r="A20" s="28"/>
      <c r="B20" s="28"/>
      <c r="C20" s="28"/>
      <c r="D20" s="28"/>
      <c r="E20" s="28"/>
      <c r="F20" s="30"/>
      <c r="G20" s="30"/>
      <c r="H20" s="30"/>
      <c r="I20" s="30"/>
      <c r="J20" s="30"/>
      <c r="K20" s="28"/>
      <c r="L20" s="28"/>
      <c r="M20" s="140" t="s">
        <v>222</v>
      </c>
      <c r="N20" s="48"/>
      <c r="O20" s="46" t="s">
        <v>223</v>
      </c>
      <c r="P20" s="144">
        <v>1269913.81</v>
      </c>
      <c r="Q20" s="72" t="s">
        <v>224</v>
      </c>
      <c r="R20" s="151">
        <v>67949.99</v>
      </c>
      <c r="S20" s="76" t="s">
        <v>225</v>
      </c>
      <c r="T20" s="151">
        <v>1201963.82</v>
      </c>
      <c r="U20" s="154" t="s">
        <v>225</v>
      </c>
      <c r="V20" s="155"/>
      <c r="W20" s="154"/>
      <c r="X20" s="153"/>
      <c r="Y20" s="153"/>
      <c r="Z20" s="80"/>
      <c r="AA20" s="80"/>
      <c r="AB20" s="80">
        <f t="shared" si="0"/>
        <v>1269913.81</v>
      </c>
      <c r="AC20" s="76"/>
      <c r="AD20" s="88">
        <f t="shared" si="1"/>
        <v>0</v>
      </c>
      <c r="AE20" s="46"/>
    </row>
    <row r="21" s="1" customFormat="1" ht="37.8" customHeight="1" spans="1:31">
      <c r="A21" s="28"/>
      <c r="B21" s="28"/>
      <c r="C21" s="28"/>
      <c r="D21" s="28"/>
      <c r="E21" s="28"/>
      <c r="F21" s="30"/>
      <c r="G21" s="30"/>
      <c r="H21" s="30"/>
      <c r="I21" s="30"/>
      <c r="J21" s="30"/>
      <c r="K21" s="28"/>
      <c r="L21" s="28"/>
      <c r="M21" s="140" t="s">
        <v>226</v>
      </c>
      <c r="N21" s="48"/>
      <c r="O21" s="46" t="s">
        <v>227</v>
      </c>
      <c r="P21" s="144">
        <v>1735853.31</v>
      </c>
      <c r="Q21" s="72" t="s">
        <v>228</v>
      </c>
      <c r="R21" s="151">
        <v>487353.31</v>
      </c>
      <c r="S21" s="76" t="s">
        <v>225</v>
      </c>
      <c r="T21" s="151">
        <v>1248500</v>
      </c>
      <c r="U21" s="154" t="s">
        <v>229</v>
      </c>
      <c r="V21" s="155"/>
      <c r="W21" s="154"/>
      <c r="X21" s="153"/>
      <c r="Y21" s="153"/>
      <c r="Z21" s="80"/>
      <c r="AA21" s="80"/>
      <c r="AB21" s="80">
        <f t="shared" si="0"/>
        <v>1735853.31</v>
      </c>
      <c r="AC21" s="76"/>
      <c r="AD21" s="88">
        <f t="shared" si="1"/>
        <v>0</v>
      </c>
      <c r="AE21" s="46"/>
    </row>
    <row r="22" s="1" customFormat="1" ht="48.6" customHeight="1" spans="1:32">
      <c r="A22" s="28"/>
      <c r="B22" s="28"/>
      <c r="C22" s="28"/>
      <c r="D22" s="28"/>
      <c r="E22" s="28"/>
      <c r="F22" s="30"/>
      <c r="G22" s="30"/>
      <c r="H22" s="30"/>
      <c r="I22" s="30"/>
      <c r="J22" s="30"/>
      <c r="K22" s="28"/>
      <c r="L22" s="28"/>
      <c r="M22" s="140" t="s">
        <v>230</v>
      </c>
      <c r="N22" s="48">
        <v>2000000</v>
      </c>
      <c r="O22" s="46" t="s">
        <v>227</v>
      </c>
      <c r="P22" s="144">
        <v>1996500</v>
      </c>
      <c r="Q22" s="72" t="s">
        <v>231</v>
      </c>
      <c r="R22" s="151">
        <v>998250</v>
      </c>
      <c r="S22" s="76" t="s">
        <v>178</v>
      </c>
      <c r="T22" s="151">
        <v>998250</v>
      </c>
      <c r="U22" s="154" t="s">
        <v>232</v>
      </c>
      <c r="V22" s="155"/>
      <c r="W22" s="154"/>
      <c r="X22" s="153"/>
      <c r="Y22" s="153"/>
      <c r="Z22" s="71"/>
      <c r="AA22" s="71"/>
      <c r="AB22" s="71">
        <f t="shared" si="0"/>
        <v>1996500</v>
      </c>
      <c r="AC22" s="76"/>
      <c r="AD22" s="88">
        <f t="shared" si="1"/>
        <v>0</v>
      </c>
      <c r="AE22" s="46"/>
      <c r="AF22" s="163"/>
    </row>
    <row r="23" s="1" customFormat="1" ht="48.6" customHeight="1" spans="1:32">
      <c r="A23" s="28"/>
      <c r="B23" s="28"/>
      <c r="C23" s="28"/>
      <c r="D23" s="28"/>
      <c r="E23" s="28"/>
      <c r="F23" s="30"/>
      <c r="G23" s="30"/>
      <c r="H23" s="30"/>
      <c r="I23" s="30"/>
      <c r="J23" s="30"/>
      <c r="K23" s="28"/>
      <c r="L23" s="28"/>
      <c r="M23" s="140" t="s">
        <v>233</v>
      </c>
      <c r="N23" s="48">
        <v>4000000</v>
      </c>
      <c r="O23" s="48" t="s">
        <v>63</v>
      </c>
      <c r="P23" s="144">
        <v>3906142.74</v>
      </c>
      <c r="Q23" s="72" t="s">
        <v>234</v>
      </c>
      <c r="R23" s="151">
        <v>1953071.37</v>
      </c>
      <c r="S23" s="76" t="s">
        <v>235</v>
      </c>
      <c r="T23" s="151">
        <v>1171842.82</v>
      </c>
      <c r="U23" s="154" t="s">
        <v>188</v>
      </c>
      <c r="V23" s="156">
        <v>781228.55</v>
      </c>
      <c r="W23" s="154" t="s">
        <v>221</v>
      </c>
      <c r="X23" s="153"/>
      <c r="Y23" s="153"/>
      <c r="Z23" s="71"/>
      <c r="AA23" s="71"/>
      <c r="AB23" s="71">
        <f t="shared" si="0"/>
        <v>3906142.74</v>
      </c>
      <c r="AC23" s="73">
        <f t="shared" ref="AC23:AC34" si="2">R23+T23+V23</f>
        <v>3906142.74</v>
      </c>
      <c r="AD23" s="88">
        <f t="shared" si="1"/>
        <v>0</v>
      </c>
      <c r="AE23" s="46"/>
      <c r="AF23" s="163"/>
    </row>
    <row r="24" s="1" customFormat="1" ht="34.2" customHeight="1" spans="1:32">
      <c r="A24" s="28"/>
      <c r="B24" s="28"/>
      <c r="C24" s="28"/>
      <c r="D24" s="28"/>
      <c r="E24" s="28"/>
      <c r="F24" s="30"/>
      <c r="G24" s="30"/>
      <c r="H24" s="30"/>
      <c r="I24" s="30"/>
      <c r="J24" s="30"/>
      <c r="K24" s="28"/>
      <c r="L24" s="28"/>
      <c r="M24" s="143" t="s">
        <v>236</v>
      </c>
      <c r="N24" s="48"/>
      <c r="O24" s="48" t="s">
        <v>237</v>
      </c>
      <c r="P24" s="144">
        <v>8000</v>
      </c>
      <c r="Q24" s="72" t="s">
        <v>238</v>
      </c>
      <c r="R24" s="151">
        <v>8000</v>
      </c>
      <c r="S24" s="76" t="s">
        <v>235</v>
      </c>
      <c r="T24" s="68"/>
      <c r="U24" s="154"/>
      <c r="V24" s="155"/>
      <c r="W24" s="154"/>
      <c r="X24" s="153"/>
      <c r="Y24" s="153"/>
      <c r="Z24" s="71"/>
      <c r="AA24" s="71"/>
      <c r="AB24" s="71">
        <f t="shared" si="0"/>
        <v>8000</v>
      </c>
      <c r="AC24" s="76"/>
      <c r="AD24" s="88">
        <f t="shared" si="1"/>
        <v>0</v>
      </c>
      <c r="AE24" s="46"/>
      <c r="AF24" s="163"/>
    </row>
    <row r="25" s="1" customFormat="1" ht="39.6" customHeight="1" spans="1:32">
      <c r="A25" s="28"/>
      <c r="B25" s="28"/>
      <c r="C25" s="28"/>
      <c r="D25" s="28"/>
      <c r="E25" s="28"/>
      <c r="F25" s="30"/>
      <c r="G25" s="30"/>
      <c r="H25" s="30"/>
      <c r="I25" s="30"/>
      <c r="J25" s="30"/>
      <c r="K25" s="28"/>
      <c r="L25" s="28"/>
      <c r="M25" s="140" t="s">
        <v>239</v>
      </c>
      <c r="N25" s="48">
        <v>1200000</v>
      </c>
      <c r="O25" s="48" t="s">
        <v>54</v>
      </c>
      <c r="P25" s="144">
        <v>1109972.02</v>
      </c>
      <c r="Q25" s="72" t="s">
        <v>219</v>
      </c>
      <c r="R25" s="157">
        <v>554986.01</v>
      </c>
      <c r="S25" s="72" t="s">
        <v>220</v>
      </c>
      <c r="T25" s="151">
        <v>332991.6</v>
      </c>
      <c r="U25" s="154" t="s">
        <v>188</v>
      </c>
      <c r="V25" s="156">
        <v>215098.64</v>
      </c>
      <c r="W25" s="154" t="s">
        <v>240</v>
      </c>
      <c r="X25" s="153"/>
      <c r="Y25" s="153"/>
      <c r="Z25" s="71"/>
      <c r="AA25" s="71"/>
      <c r="AB25" s="71">
        <f t="shared" si="0"/>
        <v>1103076.25</v>
      </c>
      <c r="AC25" s="105">
        <f t="shared" si="2"/>
        <v>1103076.25</v>
      </c>
      <c r="AD25" s="88">
        <f t="shared" si="1"/>
        <v>6895.77000000002</v>
      </c>
      <c r="AE25" s="46"/>
      <c r="AF25" s="163"/>
    </row>
    <row r="26" s="1" customFormat="1" ht="31.8" customHeight="1" spans="1:31">
      <c r="A26" s="28"/>
      <c r="B26" s="28"/>
      <c r="C26" s="28"/>
      <c r="D26" s="28"/>
      <c r="E26" s="28"/>
      <c r="F26" s="30"/>
      <c r="G26" s="30"/>
      <c r="H26" s="30"/>
      <c r="I26" s="30"/>
      <c r="J26" s="30"/>
      <c r="K26" s="28"/>
      <c r="L26" s="28"/>
      <c r="M26" s="140" t="s">
        <v>241</v>
      </c>
      <c r="N26" s="48">
        <v>476400</v>
      </c>
      <c r="O26" s="48" t="s">
        <v>242</v>
      </c>
      <c r="P26" s="144">
        <v>230496.68</v>
      </c>
      <c r="Q26" s="72" t="s">
        <v>219</v>
      </c>
      <c r="R26" s="144"/>
      <c r="S26" s="72"/>
      <c r="T26" s="157">
        <v>85087.01</v>
      </c>
      <c r="U26" s="46" t="s">
        <v>243</v>
      </c>
      <c r="V26" s="151">
        <v>229012.2</v>
      </c>
      <c r="W26" s="154" t="s">
        <v>244</v>
      </c>
      <c r="X26" s="153"/>
      <c r="Y26" s="153"/>
      <c r="Z26" s="71"/>
      <c r="AA26" s="71"/>
      <c r="AB26" s="71">
        <f t="shared" si="0"/>
        <v>314099.21</v>
      </c>
      <c r="AC26" s="105">
        <f t="shared" si="2"/>
        <v>314099.21</v>
      </c>
      <c r="AD26" s="88">
        <f t="shared" si="1"/>
        <v>-83602.53</v>
      </c>
      <c r="AE26" s="46"/>
    </row>
    <row r="27" s="1" customFormat="1" ht="25.2" customHeight="1" spans="1:31">
      <c r="A27" s="28"/>
      <c r="B27" s="28"/>
      <c r="C27" s="28"/>
      <c r="D27" s="28"/>
      <c r="E27" s="28"/>
      <c r="F27" s="30"/>
      <c r="G27" s="30"/>
      <c r="H27" s="30"/>
      <c r="I27" s="30"/>
      <c r="J27" s="30"/>
      <c r="K27" s="28"/>
      <c r="L27" s="28"/>
      <c r="M27" s="140" t="s">
        <v>245</v>
      </c>
      <c r="N27" s="48">
        <v>2600000</v>
      </c>
      <c r="O27" s="48" t="s">
        <v>246</v>
      </c>
      <c r="P27" s="144">
        <v>1476508.64</v>
      </c>
      <c r="Q27" s="72" t="s">
        <v>219</v>
      </c>
      <c r="R27" s="151">
        <v>442952.59</v>
      </c>
      <c r="S27" s="76" t="s">
        <v>220</v>
      </c>
      <c r="T27" s="151">
        <v>738254.32</v>
      </c>
      <c r="U27" s="154" t="s">
        <v>235</v>
      </c>
      <c r="V27" s="156">
        <v>295301.73</v>
      </c>
      <c r="W27" s="154" t="s">
        <v>221</v>
      </c>
      <c r="X27" s="153"/>
      <c r="Y27" s="153"/>
      <c r="Z27" s="71"/>
      <c r="AA27" s="71"/>
      <c r="AB27" s="71">
        <f t="shared" si="0"/>
        <v>1476508.64</v>
      </c>
      <c r="AC27" s="73">
        <f t="shared" si="2"/>
        <v>1476508.64</v>
      </c>
      <c r="AD27" s="88">
        <f t="shared" si="1"/>
        <v>0</v>
      </c>
      <c r="AE27" s="46"/>
    </row>
    <row r="28" s="1" customFormat="1" ht="35.4" customHeight="1" spans="1:31">
      <c r="A28" s="28"/>
      <c r="B28" s="28"/>
      <c r="C28" s="28"/>
      <c r="D28" s="28"/>
      <c r="E28" s="28"/>
      <c r="F28" s="30"/>
      <c r="G28" s="30"/>
      <c r="H28" s="30"/>
      <c r="I28" s="30"/>
      <c r="J28" s="30"/>
      <c r="K28" s="28"/>
      <c r="L28" s="28"/>
      <c r="M28" s="140" t="s">
        <v>247</v>
      </c>
      <c r="N28" s="48">
        <v>4600000</v>
      </c>
      <c r="O28" s="48" t="s">
        <v>248</v>
      </c>
      <c r="P28" s="144">
        <v>4409724.33</v>
      </c>
      <c r="Q28" s="72" t="s">
        <v>249</v>
      </c>
      <c r="R28" s="151">
        <v>1322917.3</v>
      </c>
      <c r="S28" s="72" t="s">
        <v>250</v>
      </c>
      <c r="T28" s="151">
        <v>2204862.17</v>
      </c>
      <c r="U28" s="46" t="s">
        <v>232</v>
      </c>
      <c r="V28" s="156">
        <v>796324.27</v>
      </c>
      <c r="W28" s="46" t="s">
        <v>240</v>
      </c>
      <c r="X28" s="153"/>
      <c r="Y28" s="153"/>
      <c r="Z28" s="71"/>
      <c r="AA28" s="71"/>
      <c r="AB28" s="71">
        <f t="shared" si="0"/>
        <v>4324103.74</v>
      </c>
      <c r="AC28" s="72">
        <f t="shared" si="2"/>
        <v>4324103.74</v>
      </c>
      <c r="AD28" s="88">
        <f t="shared" si="1"/>
        <v>85620.5900000003</v>
      </c>
      <c r="AE28" s="46"/>
    </row>
    <row r="29" s="1" customFormat="1" ht="25.2" customHeight="1" spans="1:31">
      <c r="A29" s="28"/>
      <c r="B29" s="28"/>
      <c r="C29" s="28"/>
      <c r="D29" s="28"/>
      <c r="E29" s="28"/>
      <c r="F29" s="30"/>
      <c r="G29" s="30"/>
      <c r="H29" s="30"/>
      <c r="I29" s="30"/>
      <c r="J29" s="30"/>
      <c r="K29" s="28"/>
      <c r="L29" s="28"/>
      <c r="M29" s="140" t="s">
        <v>251</v>
      </c>
      <c r="N29" s="48">
        <v>1200000</v>
      </c>
      <c r="O29" s="46" t="s">
        <v>252</v>
      </c>
      <c r="P29" s="144">
        <v>1105803.43</v>
      </c>
      <c r="Q29" s="72" t="s">
        <v>219</v>
      </c>
      <c r="R29" s="151">
        <v>552901.71</v>
      </c>
      <c r="S29" s="72" t="s">
        <v>220</v>
      </c>
      <c r="T29" s="151">
        <v>331741.02</v>
      </c>
      <c r="U29" s="46" t="s">
        <v>188</v>
      </c>
      <c r="V29" s="156">
        <v>185383.63</v>
      </c>
      <c r="W29" s="46" t="s">
        <v>240</v>
      </c>
      <c r="X29" s="153"/>
      <c r="Y29" s="153"/>
      <c r="Z29" s="71"/>
      <c r="AA29" s="71"/>
      <c r="AB29" s="71">
        <f t="shared" si="0"/>
        <v>1070026.36</v>
      </c>
      <c r="AC29" s="105">
        <f t="shared" si="2"/>
        <v>1070026.36</v>
      </c>
      <c r="AD29" s="88">
        <f t="shared" si="1"/>
        <v>35777.0699999999</v>
      </c>
      <c r="AE29" s="46"/>
    </row>
    <row r="30" s="130" customFormat="1" ht="25.2" customHeight="1" spans="1:31">
      <c r="A30" s="28"/>
      <c r="B30" s="28"/>
      <c r="C30" s="28"/>
      <c r="D30" s="28"/>
      <c r="E30" s="28"/>
      <c r="F30" s="30"/>
      <c r="G30" s="30"/>
      <c r="H30" s="30"/>
      <c r="I30" s="30"/>
      <c r="J30" s="30"/>
      <c r="K30" s="28"/>
      <c r="L30" s="28"/>
      <c r="M30" s="140" t="s">
        <v>253</v>
      </c>
      <c r="N30" s="48">
        <v>1100000</v>
      </c>
      <c r="O30" s="48" t="s">
        <v>242</v>
      </c>
      <c r="P30" s="144">
        <v>518576.54</v>
      </c>
      <c r="Q30" s="158" t="s">
        <v>219</v>
      </c>
      <c r="R30" s="151">
        <v>466718.89</v>
      </c>
      <c r="S30" s="158" t="s">
        <v>243</v>
      </c>
      <c r="T30" s="151">
        <v>49276.26</v>
      </c>
      <c r="U30" s="48" t="s">
        <v>240</v>
      </c>
      <c r="V30" s="159"/>
      <c r="W30" s="48"/>
      <c r="X30" s="153"/>
      <c r="Y30" s="153"/>
      <c r="Z30" s="71"/>
      <c r="AA30" s="71"/>
      <c r="AB30" s="71">
        <f t="shared" si="0"/>
        <v>515995.15</v>
      </c>
      <c r="AC30" s="158">
        <f t="shared" si="2"/>
        <v>515995.15</v>
      </c>
      <c r="AD30" s="88">
        <f t="shared" si="1"/>
        <v>2581.38999999996</v>
      </c>
      <c r="AE30" s="144"/>
    </row>
    <row r="31" s="1" customFormat="1" ht="25.2" customHeight="1" spans="1:31">
      <c r="A31" s="28"/>
      <c r="B31" s="28"/>
      <c r="C31" s="28"/>
      <c r="D31" s="28"/>
      <c r="E31" s="28"/>
      <c r="F31" s="30"/>
      <c r="G31" s="30"/>
      <c r="H31" s="30"/>
      <c r="I31" s="30"/>
      <c r="J31" s="30"/>
      <c r="K31" s="28"/>
      <c r="L31" s="28"/>
      <c r="M31" s="140" t="s">
        <v>254</v>
      </c>
      <c r="N31" s="48">
        <v>1200000</v>
      </c>
      <c r="O31" s="48" t="s">
        <v>255</v>
      </c>
      <c r="P31" s="144">
        <v>1169196.4</v>
      </c>
      <c r="Q31" s="72" t="s">
        <v>219</v>
      </c>
      <c r="R31" s="151">
        <v>584598.2</v>
      </c>
      <c r="S31" s="72" t="s">
        <v>220</v>
      </c>
      <c r="T31" s="151">
        <v>467678.56</v>
      </c>
      <c r="U31" s="46" t="s">
        <v>243</v>
      </c>
      <c r="V31" s="156">
        <v>116754.06</v>
      </c>
      <c r="W31" s="46" t="s">
        <v>244</v>
      </c>
      <c r="X31" s="153"/>
      <c r="Y31" s="153"/>
      <c r="Z31" s="71"/>
      <c r="AA31" s="71"/>
      <c r="AB31" s="71">
        <f t="shared" si="0"/>
        <v>1169030.82</v>
      </c>
      <c r="AC31" s="72">
        <f t="shared" si="2"/>
        <v>1169030.82</v>
      </c>
      <c r="AD31" s="88">
        <f t="shared" si="1"/>
        <v>165.579999999958</v>
      </c>
      <c r="AE31" s="46"/>
    </row>
    <row r="32" s="1" customFormat="1" ht="25.2" customHeight="1" spans="1:31">
      <c r="A32" s="28"/>
      <c r="B32" s="28"/>
      <c r="C32" s="28"/>
      <c r="D32" s="28"/>
      <c r="E32" s="28"/>
      <c r="F32" s="30"/>
      <c r="G32" s="30"/>
      <c r="H32" s="30"/>
      <c r="I32" s="30"/>
      <c r="J32" s="30"/>
      <c r="K32" s="28"/>
      <c r="L32" s="28"/>
      <c r="M32" s="140" t="s">
        <v>256</v>
      </c>
      <c r="N32" s="48">
        <v>1800000</v>
      </c>
      <c r="O32" s="48" t="s">
        <v>257</v>
      </c>
      <c r="P32" s="144">
        <v>1682103.49</v>
      </c>
      <c r="Q32" s="72" t="s">
        <v>219</v>
      </c>
      <c r="R32" s="151">
        <v>841051.74</v>
      </c>
      <c r="S32" s="76" t="s">
        <v>220</v>
      </c>
      <c r="T32" s="151">
        <v>504631.05</v>
      </c>
      <c r="U32" s="46" t="s">
        <v>188</v>
      </c>
      <c r="V32" s="156">
        <v>336420.7</v>
      </c>
      <c r="W32" s="46" t="s">
        <v>221</v>
      </c>
      <c r="X32" s="153"/>
      <c r="Y32" s="153"/>
      <c r="Z32" s="71"/>
      <c r="AA32" s="71"/>
      <c r="AB32" s="71">
        <f t="shared" si="0"/>
        <v>1682103.49</v>
      </c>
      <c r="AC32" s="72">
        <f t="shared" si="2"/>
        <v>1682103.49</v>
      </c>
      <c r="AD32" s="88">
        <f t="shared" si="1"/>
        <v>0</v>
      </c>
      <c r="AE32" s="46"/>
    </row>
    <row r="33" s="1" customFormat="1" ht="25.2" customHeight="1" spans="1:31">
      <c r="A33" s="28"/>
      <c r="B33" s="28"/>
      <c r="C33" s="28"/>
      <c r="D33" s="28"/>
      <c r="E33" s="28"/>
      <c r="F33" s="30"/>
      <c r="G33" s="30"/>
      <c r="H33" s="30"/>
      <c r="I33" s="30"/>
      <c r="J33" s="30"/>
      <c r="K33" s="28"/>
      <c r="L33" s="28"/>
      <c r="M33" s="140" t="s">
        <v>258</v>
      </c>
      <c r="N33" s="48">
        <v>1600000</v>
      </c>
      <c r="O33" s="48" t="s">
        <v>259</v>
      </c>
      <c r="P33" s="144">
        <v>1335161.17</v>
      </c>
      <c r="Q33" s="72" t="s">
        <v>219</v>
      </c>
      <c r="R33" s="151">
        <v>400548.35</v>
      </c>
      <c r="S33" s="76" t="s">
        <v>220</v>
      </c>
      <c r="T33" s="151">
        <v>667580.59</v>
      </c>
      <c r="U33" s="46" t="s">
        <v>235</v>
      </c>
      <c r="V33" s="156">
        <v>254707.82</v>
      </c>
      <c r="W33" s="46" t="s">
        <v>240</v>
      </c>
      <c r="X33" s="153"/>
      <c r="Y33" s="153"/>
      <c r="Z33" s="71"/>
      <c r="AA33" s="71"/>
      <c r="AB33" s="71">
        <f t="shared" si="0"/>
        <v>1322836.76</v>
      </c>
      <c r="AC33" s="105">
        <f t="shared" si="2"/>
        <v>1322836.76</v>
      </c>
      <c r="AD33" s="88">
        <f t="shared" si="1"/>
        <v>12324.41</v>
      </c>
      <c r="AE33" s="46"/>
    </row>
    <row r="34" s="1" customFormat="1" ht="25.2" customHeight="1" spans="1:31">
      <c r="A34" s="28"/>
      <c r="B34" s="28"/>
      <c r="C34" s="28"/>
      <c r="D34" s="28"/>
      <c r="E34" s="28"/>
      <c r="F34" s="30"/>
      <c r="G34" s="30"/>
      <c r="H34" s="30"/>
      <c r="I34" s="30"/>
      <c r="J34" s="30"/>
      <c r="K34" s="28"/>
      <c r="L34" s="28"/>
      <c r="M34" s="140" t="s">
        <v>260</v>
      </c>
      <c r="N34" s="48">
        <v>1700000</v>
      </c>
      <c r="O34" s="48" t="s">
        <v>127</v>
      </c>
      <c r="P34" s="144">
        <v>1682601.92</v>
      </c>
      <c r="Q34" s="72" t="s">
        <v>219</v>
      </c>
      <c r="R34" s="151">
        <v>841300.96</v>
      </c>
      <c r="S34" s="76" t="s">
        <v>220</v>
      </c>
      <c r="T34" s="151">
        <v>504780.58</v>
      </c>
      <c r="U34" s="46" t="s">
        <v>261</v>
      </c>
      <c r="V34" s="156">
        <v>324678.97</v>
      </c>
      <c r="W34" s="46" t="s">
        <v>244</v>
      </c>
      <c r="X34" s="153"/>
      <c r="Y34" s="153"/>
      <c r="Z34" s="71"/>
      <c r="AA34" s="71"/>
      <c r="AB34" s="71">
        <f t="shared" si="0"/>
        <v>1670760.51</v>
      </c>
      <c r="AC34" s="105">
        <f t="shared" si="2"/>
        <v>1670760.51</v>
      </c>
      <c r="AD34" s="88">
        <f t="shared" si="1"/>
        <v>11841.41</v>
      </c>
      <c r="AE34" s="46"/>
    </row>
    <row r="35" s="1" customFormat="1" ht="39" customHeight="1" spans="1:31">
      <c r="A35" s="28"/>
      <c r="B35" s="28"/>
      <c r="C35" s="28"/>
      <c r="D35" s="28"/>
      <c r="E35" s="28"/>
      <c r="F35" s="30"/>
      <c r="G35" s="30"/>
      <c r="H35" s="30"/>
      <c r="I35" s="30"/>
      <c r="J35" s="30"/>
      <c r="K35" s="28"/>
      <c r="L35" s="28"/>
      <c r="M35" s="143" t="s">
        <v>262</v>
      </c>
      <c r="N35" s="48"/>
      <c r="O35" s="48" t="s">
        <v>95</v>
      </c>
      <c r="P35" s="144">
        <v>9600</v>
      </c>
      <c r="Q35" s="72"/>
      <c r="R35" s="151">
        <v>9600</v>
      </c>
      <c r="S35" s="76" t="s">
        <v>179</v>
      </c>
      <c r="T35" s="68"/>
      <c r="U35" s="46"/>
      <c r="V35" s="155"/>
      <c r="W35" s="46"/>
      <c r="X35" s="153"/>
      <c r="Y35" s="153"/>
      <c r="Z35" s="71"/>
      <c r="AA35" s="71"/>
      <c r="AB35" s="71">
        <f t="shared" si="0"/>
        <v>9600</v>
      </c>
      <c r="AC35" s="72"/>
      <c r="AD35" s="88">
        <f t="shared" si="1"/>
        <v>0</v>
      </c>
      <c r="AE35" s="46"/>
    </row>
    <row r="36" s="1" customFormat="1" ht="25.2" customHeight="1" spans="1:31">
      <c r="A36" s="28"/>
      <c r="B36" s="28"/>
      <c r="C36" s="28"/>
      <c r="D36" s="28"/>
      <c r="E36" s="28"/>
      <c r="F36" s="30"/>
      <c r="G36" s="30"/>
      <c r="H36" s="30"/>
      <c r="I36" s="30"/>
      <c r="J36" s="30"/>
      <c r="K36" s="28"/>
      <c r="L36" s="28"/>
      <c r="M36" s="145" t="s">
        <v>263</v>
      </c>
      <c r="N36" s="48"/>
      <c r="O36" s="48"/>
      <c r="P36" s="144">
        <v>37000</v>
      </c>
      <c r="Q36" s="72"/>
      <c r="R36" s="151">
        <v>37000</v>
      </c>
      <c r="S36" s="76" t="s">
        <v>264</v>
      </c>
      <c r="T36" s="68"/>
      <c r="U36" s="46"/>
      <c r="V36" s="155"/>
      <c r="W36" s="46"/>
      <c r="X36" s="153"/>
      <c r="Y36" s="153"/>
      <c r="Z36" s="71"/>
      <c r="AA36" s="71"/>
      <c r="AB36" s="71">
        <f t="shared" si="0"/>
        <v>37000</v>
      </c>
      <c r="AC36" s="72"/>
      <c r="AD36" s="88">
        <f t="shared" si="1"/>
        <v>0</v>
      </c>
      <c r="AE36" s="46"/>
    </row>
    <row r="37" s="1" customFormat="1" ht="25.2" customHeight="1" spans="1:31">
      <c r="A37" s="28"/>
      <c r="B37" s="28"/>
      <c r="C37" s="28"/>
      <c r="D37" s="28"/>
      <c r="E37" s="28"/>
      <c r="F37" s="30"/>
      <c r="G37" s="30"/>
      <c r="H37" s="30"/>
      <c r="I37" s="30"/>
      <c r="J37" s="30"/>
      <c r="K37" s="28"/>
      <c r="L37" s="28"/>
      <c r="M37" s="146" t="s">
        <v>265</v>
      </c>
      <c r="N37" s="48">
        <v>100000</v>
      </c>
      <c r="O37" s="48"/>
      <c r="P37" s="144">
        <v>24500</v>
      </c>
      <c r="Q37" s="72" t="s">
        <v>188</v>
      </c>
      <c r="R37" s="157">
        <v>24500</v>
      </c>
      <c r="S37" s="72" t="s">
        <v>188</v>
      </c>
      <c r="T37" s="68"/>
      <c r="U37" s="46"/>
      <c r="V37" s="155"/>
      <c r="W37" s="46"/>
      <c r="X37" s="153"/>
      <c r="Y37" s="153"/>
      <c r="Z37" s="71"/>
      <c r="AA37" s="71"/>
      <c r="AB37" s="71">
        <f t="shared" si="0"/>
        <v>24500</v>
      </c>
      <c r="AC37" s="72"/>
      <c r="AD37" s="88">
        <f t="shared" si="1"/>
        <v>0</v>
      </c>
      <c r="AE37" s="46"/>
    </row>
    <row r="38" s="1" customFormat="1" ht="25.2" customHeight="1" spans="1:31">
      <c r="A38" s="28"/>
      <c r="B38" s="28"/>
      <c r="C38" s="28"/>
      <c r="D38" s="28"/>
      <c r="E38" s="28"/>
      <c r="F38" s="30"/>
      <c r="G38" s="30"/>
      <c r="H38" s="30"/>
      <c r="I38" s="30"/>
      <c r="J38" s="30"/>
      <c r="K38" s="28"/>
      <c r="L38" s="28"/>
      <c r="M38" s="145" t="s">
        <v>266</v>
      </c>
      <c r="N38" s="48"/>
      <c r="O38" s="48"/>
      <c r="P38" s="144">
        <v>73500</v>
      </c>
      <c r="Q38" s="72"/>
      <c r="R38" s="151">
        <v>63000</v>
      </c>
      <c r="S38" s="76" t="s">
        <v>219</v>
      </c>
      <c r="T38" s="151"/>
      <c r="U38" s="154"/>
      <c r="V38" s="155"/>
      <c r="W38" s="154"/>
      <c r="X38" s="153"/>
      <c r="Y38" s="153"/>
      <c r="Z38" s="71"/>
      <c r="AA38" s="71"/>
      <c r="AB38" s="71">
        <f t="shared" si="0"/>
        <v>63000</v>
      </c>
      <c r="AC38" s="76"/>
      <c r="AD38" s="88">
        <f t="shared" si="1"/>
        <v>10500</v>
      </c>
      <c r="AE38" s="46"/>
    </row>
    <row r="39" s="1" customFormat="1" ht="25.2" customHeight="1" spans="1:31">
      <c r="A39" s="28"/>
      <c r="B39" s="28"/>
      <c r="C39" s="28"/>
      <c r="D39" s="28"/>
      <c r="E39" s="28"/>
      <c r="F39" s="30"/>
      <c r="G39" s="30"/>
      <c r="H39" s="30"/>
      <c r="I39" s="30"/>
      <c r="J39" s="30"/>
      <c r="K39" s="28"/>
      <c r="L39" s="28"/>
      <c r="M39" s="145" t="s">
        <v>267</v>
      </c>
      <c r="N39" s="48"/>
      <c r="O39" s="48"/>
      <c r="P39" s="144">
        <v>47329.65</v>
      </c>
      <c r="Q39" s="72"/>
      <c r="R39" s="151">
        <v>47329.65</v>
      </c>
      <c r="S39" s="76" t="s">
        <v>156</v>
      </c>
      <c r="T39" s="68"/>
      <c r="U39" s="154"/>
      <c r="V39" s="155"/>
      <c r="W39" s="154"/>
      <c r="X39" s="153"/>
      <c r="Y39" s="153"/>
      <c r="Z39" s="71"/>
      <c r="AA39" s="71"/>
      <c r="AB39" s="71">
        <f t="shared" si="0"/>
        <v>47329.65</v>
      </c>
      <c r="AC39" s="76"/>
      <c r="AD39" s="88">
        <f t="shared" si="1"/>
        <v>0</v>
      </c>
      <c r="AE39" s="46"/>
    </row>
    <row r="40" s="1" customFormat="1" ht="25.2" customHeight="1" spans="1:31">
      <c r="A40" s="28"/>
      <c r="B40" s="28"/>
      <c r="C40" s="28"/>
      <c r="D40" s="28"/>
      <c r="E40" s="28"/>
      <c r="F40" s="30"/>
      <c r="G40" s="30"/>
      <c r="H40" s="30"/>
      <c r="I40" s="30"/>
      <c r="J40" s="30"/>
      <c r="K40" s="28"/>
      <c r="L40" s="28"/>
      <c r="M40" s="145" t="s">
        <v>268</v>
      </c>
      <c r="N40" s="48"/>
      <c r="O40" s="48"/>
      <c r="P40" s="144"/>
      <c r="Q40" s="72"/>
      <c r="R40" s="151">
        <v>17712.49</v>
      </c>
      <c r="S40" s="76" t="s">
        <v>71</v>
      </c>
      <c r="T40" s="68"/>
      <c r="U40" s="154"/>
      <c r="V40" s="155"/>
      <c r="W40" s="154"/>
      <c r="X40" s="153"/>
      <c r="Y40" s="153"/>
      <c r="Z40" s="71"/>
      <c r="AA40" s="71"/>
      <c r="AB40" s="71">
        <f t="shared" si="0"/>
        <v>17712.49</v>
      </c>
      <c r="AC40" s="76"/>
      <c r="AD40" s="88"/>
      <c r="AE40" s="46"/>
    </row>
    <row r="41" s="1" customFormat="1" ht="25.2" customHeight="1" spans="1:31">
      <c r="A41" s="28"/>
      <c r="B41" s="28"/>
      <c r="C41" s="28"/>
      <c r="D41" s="28"/>
      <c r="E41" s="28"/>
      <c r="F41" s="30"/>
      <c r="G41" s="30"/>
      <c r="H41" s="30"/>
      <c r="I41" s="30"/>
      <c r="J41" s="30"/>
      <c r="K41" s="28"/>
      <c r="L41" s="28"/>
      <c r="M41" s="145" t="s">
        <v>268</v>
      </c>
      <c r="N41" s="48"/>
      <c r="O41" s="48"/>
      <c r="P41" s="144">
        <v>429051.31</v>
      </c>
      <c r="Q41" s="72"/>
      <c r="R41" s="151">
        <v>108683.86</v>
      </c>
      <c r="S41" s="76" t="s">
        <v>269</v>
      </c>
      <c r="T41" s="73">
        <v>320367.45</v>
      </c>
      <c r="U41" s="76" t="s">
        <v>270</v>
      </c>
      <c r="V41" s="74"/>
      <c r="W41" s="76"/>
      <c r="X41" s="153"/>
      <c r="Y41" s="153"/>
      <c r="Z41" s="71"/>
      <c r="AA41" s="71"/>
      <c r="AB41" s="71">
        <f t="shared" si="0"/>
        <v>429051.31</v>
      </c>
      <c r="AC41" s="76"/>
      <c r="AD41" s="88">
        <f t="shared" ref="AD41:AD46" si="3">P41-R41-T41-V41</f>
        <v>0</v>
      </c>
      <c r="AE41" s="46"/>
    </row>
    <row r="42" s="1" customFormat="1" ht="25.2" customHeight="1" spans="1:31">
      <c r="A42" s="28"/>
      <c r="B42" s="28"/>
      <c r="C42" s="28"/>
      <c r="D42" s="28"/>
      <c r="E42" s="28"/>
      <c r="F42" s="30"/>
      <c r="G42" s="30"/>
      <c r="H42" s="30"/>
      <c r="I42" s="30"/>
      <c r="J42" s="30"/>
      <c r="K42" s="28"/>
      <c r="L42" s="28"/>
      <c r="M42" s="146" t="s">
        <v>271</v>
      </c>
      <c r="N42" s="48">
        <v>1000000</v>
      </c>
      <c r="O42" s="48"/>
      <c r="P42" s="144">
        <v>282607.5</v>
      </c>
      <c r="Q42" s="72"/>
      <c r="R42" s="151">
        <v>282607.5</v>
      </c>
      <c r="S42" s="76" t="s">
        <v>240</v>
      </c>
      <c r="T42" s="73"/>
      <c r="U42" s="76"/>
      <c r="V42" s="74"/>
      <c r="W42" s="76"/>
      <c r="X42" s="153"/>
      <c r="Y42" s="153"/>
      <c r="Z42" s="71"/>
      <c r="AA42" s="71"/>
      <c r="AB42" s="71">
        <f t="shared" si="0"/>
        <v>282607.5</v>
      </c>
      <c r="AC42" s="76"/>
      <c r="AD42" s="88">
        <f t="shared" si="3"/>
        <v>0</v>
      </c>
      <c r="AE42" s="46"/>
    </row>
    <row r="43" s="1" customFormat="1" ht="32" customHeight="1" spans="1:31">
      <c r="A43" s="28"/>
      <c r="B43" s="28"/>
      <c r="C43" s="28"/>
      <c r="D43" s="28"/>
      <c r="E43" s="28"/>
      <c r="F43" s="30"/>
      <c r="G43" s="30"/>
      <c r="H43" s="30"/>
      <c r="I43" s="30"/>
      <c r="J43" s="30"/>
      <c r="K43" s="28"/>
      <c r="L43" s="28"/>
      <c r="M43" s="146"/>
      <c r="N43" s="48"/>
      <c r="O43" s="48"/>
      <c r="P43" s="144"/>
      <c r="Q43" s="72"/>
      <c r="R43" s="151"/>
      <c r="S43" s="76"/>
      <c r="T43" s="73"/>
      <c r="U43" s="76"/>
      <c r="V43" s="74"/>
      <c r="W43" s="76"/>
      <c r="X43" s="153"/>
      <c r="Y43" s="153"/>
      <c r="Z43" s="71"/>
      <c r="AA43" s="71"/>
      <c r="AB43" s="71">
        <f t="shared" si="0"/>
        <v>0</v>
      </c>
      <c r="AC43" s="76"/>
      <c r="AD43" s="88">
        <f t="shared" si="3"/>
        <v>0</v>
      </c>
      <c r="AE43" s="46"/>
    </row>
    <row r="44" s="1" customFormat="1" ht="25.2" customHeight="1" spans="1:31">
      <c r="A44" s="28"/>
      <c r="B44" s="28"/>
      <c r="C44" s="28"/>
      <c r="D44" s="28"/>
      <c r="E44" s="28"/>
      <c r="F44" s="30"/>
      <c r="G44" s="30"/>
      <c r="H44" s="30"/>
      <c r="I44" s="30"/>
      <c r="J44" s="30"/>
      <c r="K44" s="28"/>
      <c r="L44" s="28"/>
      <c r="M44" s="145" t="s">
        <v>272</v>
      </c>
      <c r="N44" s="48"/>
      <c r="O44" s="48" t="s">
        <v>89</v>
      </c>
      <c r="P44" s="144">
        <v>28625</v>
      </c>
      <c r="Q44" s="72" t="s">
        <v>221</v>
      </c>
      <c r="R44" s="151">
        <v>28625</v>
      </c>
      <c r="S44" s="72" t="s">
        <v>221</v>
      </c>
      <c r="T44" s="73"/>
      <c r="U44" s="76"/>
      <c r="V44" s="74"/>
      <c r="W44" s="76"/>
      <c r="X44" s="153"/>
      <c r="Y44" s="153"/>
      <c r="Z44" s="71"/>
      <c r="AA44" s="71"/>
      <c r="AB44" s="71">
        <f t="shared" si="0"/>
        <v>28625</v>
      </c>
      <c r="AC44" s="76"/>
      <c r="AD44" s="88">
        <f t="shared" si="3"/>
        <v>0</v>
      </c>
      <c r="AE44" s="46"/>
    </row>
    <row r="45" s="1" customFormat="1" ht="25.2" customHeight="1" spans="1:31">
      <c r="A45" s="28"/>
      <c r="B45" s="28"/>
      <c r="C45" s="28"/>
      <c r="D45" s="28"/>
      <c r="E45" s="28"/>
      <c r="F45" s="30"/>
      <c r="G45" s="30"/>
      <c r="H45" s="30"/>
      <c r="I45" s="30"/>
      <c r="J45" s="30"/>
      <c r="K45" s="28"/>
      <c r="L45" s="28"/>
      <c r="M45" s="145" t="s">
        <v>273</v>
      </c>
      <c r="N45" s="48"/>
      <c r="O45" s="48" t="s">
        <v>89</v>
      </c>
      <c r="P45" s="144">
        <v>168660</v>
      </c>
      <c r="Q45" s="72" t="s">
        <v>250</v>
      </c>
      <c r="R45" s="157">
        <v>168660</v>
      </c>
      <c r="S45" s="72" t="s">
        <v>250</v>
      </c>
      <c r="T45" s="73"/>
      <c r="U45" s="76"/>
      <c r="V45" s="74"/>
      <c r="W45" s="76"/>
      <c r="X45" s="153"/>
      <c r="Y45" s="153"/>
      <c r="Z45" s="71"/>
      <c r="AA45" s="71"/>
      <c r="AB45" s="71">
        <f t="shared" si="0"/>
        <v>168660</v>
      </c>
      <c r="AC45" s="76"/>
      <c r="AD45" s="88">
        <f t="shared" si="3"/>
        <v>0</v>
      </c>
      <c r="AE45" s="46"/>
    </row>
    <row r="46" s="1" customFormat="1" ht="25.2" customHeight="1" spans="1:31">
      <c r="A46" s="28"/>
      <c r="B46" s="28"/>
      <c r="C46" s="28"/>
      <c r="D46" s="28"/>
      <c r="E46" s="28"/>
      <c r="F46" s="30"/>
      <c r="G46" s="30"/>
      <c r="H46" s="30"/>
      <c r="I46" s="30"/>
      <c r="J46" s="30"/>
      <c r="K46" s="28"/>
      <c r="L46" s="28"/>
      <c r="M46" s="145" t="s">
        <v>274</v>
      </c>
      <c r="N46" s="48">
        <v>373600</v>
      </c>
      <c r="O46" s="48"/>
      <c r="P46" s="144">
        <v>158715</v>
      </c>
      <c r="Q46" s="72" t="s">
        <v>221</v>
      </c>
      <c r="R46" s="151">
        <v>158715</v>
      </c>
      <c r="S46" s="76" t="s">
        <v>221</v>
      </c>
      <c r="T46" s="73"/>
      <c r="U46" s="76"/>
      <c r="V46" s="74"/>
      <c r="W46" s="76"/>
      <c r="X46" s="153"/>
      <c r="Y46" s="153"/>
      <c r="Z46" s="71"/>
      <c r="AA46" s="71"/>
      <c r="AB46" s="71">
        <f t="shared" si="0"/>
        <v>158715</v>
      </c>
      <c r="AC46" s="76"/>
      <c r="AD46" s="88">
        <f t="shared" si="3"/>
        <v>0</v>
      </c>
      <c r="AE46" s="46"/>
    </row>
    <row r="47" s="1" customFormat="1" ht="19.2" customHeight="1" spans="1:31">
      <c r="A47" s="31" t="s">
        <v>49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50"/>
      <c r="M47" s="145"/>
      <c r="N47" s="58">
        <f>SUM(N6:N46)</f>
        <v>37360000</v>
      </c>
      <c r="O47" s="46"/>
      <c r="P47" s="46"/>
      <c r="Q47" s="72"/>
      <c r="R47" s="68">
        <f>SUM(R6:R46)</f>
        <v>17885131.67</v>
      </c>
      <c r="S47" s="72"/>
      <c r="T47" s="73">
        <f>SUM(T6:T46)</f>
        <v>15068015.92</v>
      </c>
      <c r="U47" s="72"/>
      <c r="V47" s="74">
        <f>SUM(V6:V46)</f>
        <v>4092996.83</v>
      </c>
      <c r="W47" s="72"/>
      <c r="X47" s="153"/>
      <c r="Y47" s="153"/>
      <c r="Z47" s="71"/>
      <c r="AA47" s="71"/>
      <c r="AB47" s="164">
        <f>SUM(AB6:AB46)</f>
        <v>37046144.42</v>
      </c>
      <c r="AC47" s="72"/>
      <c r="AD47" s="91">
        <f>SUM(AD6:AD46)</f>
        <v>102956.53</v>
      </c>
      <c r="AE47" s="46"/>
    </row>
    <row r="48" s="1" customFormat="1" ht="22.5" spans="1:31">
      <c r="A48" s="25">
        <v>2</v>
      </c>
      <c r="B48" s="25">
        <v>2022</v>
      </c>
      <c r="C48" s="25" t="s">
        <v>275</v>
      </c>
      <c r="D48" s="25" t="s">
        <v>33</v>
      </c>
      <c r="E48" s="25" t="s">
        <v>174</v>
      </c>
      <c r="F48" s="27">
        <v>36840000</v>
      </c>
      <c r="G48" s="27">
        <v>3684</v>
      </c>
      <c r="H48" s="27">
        <v>3684</v>
      </c>
      <c r="I48" s="27"/>
      <c r="J48" s="27"/>
      <c r="K48" s="25" t="s">
        <v>276</v>
      </c>
      <c r="L48" s="25" t="s">
        <v>134</v>
      </c>
      <c r="M48" s="143" t="s">
        <v>277</v>
      </c>
      <c r="N48" s="48">
        <v>590000</v>
      </c>
      <c r="O48" s="48" t="s">
        <v>187</v>
      </c>
      <c r="P48" s="144">
        <v>590000</v>
      </c>
      <c r="Q48" s="72" t="s">
        <v>198</v>
      </c>
      <c r="R48" s="151">
        <v>590000</v>
      </c>
      <c r="S48" s="76" t="s">
        <v>188</v>
      </c>
      <c r="T48" s="68"/>
      <c r="U48" s="154"/>
      <c r="V48" s="155"/>
      <c r="W48" s="76"/>
      <c r="X48" s="153"/>
      <c r="Y48" s="153"/>
      <c r="Z48" s="71"/>
      <c r="AA48" s="71"/>
      <c r="AB48" s="71">
        <f>R48+T48+V48+X48+Z48</f>
        <v>590000</v>
      </c>
      <c r="AC48" s="76"/>
      <c r="AD48" s="88">
        <f>P48-R48-T48-V48</f>
        <v>0</v>
      </c>
      <c r="AE48" s="46"/>
    </row>
    <row r="49" s="1" customFormat="1" ht="31.5" spans="1:31">
      <c r="A49" s="28"/>
      <c r="B49" s="28"/>
      <c r="C49" s="28"/>
      <c r="D49" s="28"/>
      <c r="E49" s="28"/>
      <c r="F49" s="30"/>
      <c r="G49" s="30"/>
      <c r="H49" s="30"/>
      <c r="I49" s="30"/>
      <c r="J49" s="30"/>
      <c r="K49" s="28"/>
      <c r="L49" s="28"/>
      <c r="M49" s="140" t="s">
        <v>278</v>
      </c>
      <c r="N49" s="48">
        <v>25198000</v>
      </c>
      <c r="O49" s="48" t="s">
        <v>279</v>
      </c>
      <c r="P49" s="144">
        <v>23163159.96</v>
      </c>
      <c r="Q49" s="72" t="s">
        <v>188</v>
      </c>
      <c r="R49" s="151">
        <v>6948947.99</v>
      </c>
      <c r="S49" s="76" t="s">
        <v>280</v>
      </c>
      <c r="T49" s="151">
        <v>4632631.99</v>
      </c>
      <c r="U49" s="154" t="s">
        <v>180</v>
      </c>
      <c r="V49" s="156">
        <v>4632632</v>
      </c>
      <c r="W49" s="76" t="s">
        <v>281</v>
      </c>
      <c r="X49" s="152">
        <v>2316315.99</v>
      </c>
      <c r="Y49" s="153" t="s">
        <v>282</v>
      </c>
      <c r="Z49" s="152">
        <v>2316316</v>
      </c>
      <c r="AA49" s="71" t="s">
        <v>283</v>
      </c>
      <c r="AB49" s="71">
        <f t="shared" ref="AB49:AB63" si="4">R49+T49+V49+X49+Z49</f>
        <v>20846843.97</v>
      </c>
      <c r="AC49" s="76"/>
      <c r="AD49" s="88">
        <f>P49-R49-T49-V49-X49-Z49</f>
        <v>2316315.99</v>
      </c>
      <c r="AE49" s="46"/>
    </row>
    <row r="50" s="1" customFormat="1" ht="22.5" spans="1:31">
      <c r="A50" s="28"/>
      <c r="B50" s="28"/>
      <c r="C50" s="28"/>
      <c r="D50" s="28"/>
      <c r="E50" s="28"/>
      <c r="F50" s="30"/>
      <c r="G50" s="30"/>
      <c r="H50" s="30"/>
      <c r="I50" s="30"/>
      <c r="J50" s="30"/>
      <c r="K50" s="28"/>
      <c r="L50" s="28"/>
      <c r="M50" s="140" t="s">
        <v>284</v>
      </c>
      <c r="N50" s="48">
        <v>1000000</v>
      </c>
      <c r="O50" s="48" t="s">
        <v>285</v>
      </c>
      <c r="P50" s="144">
        <v>169000</v>
      </c>
      <c r="Q50" s="72" t="s">
        <v>286</v>
      </c>
      <c r="R50" s="151">
        <v>84500</v>
      </c>
      <c r="S50" s="76" t="s">
        <v>178</v>
      </c>
      <c r="T50" s="151">
        <v>84500</v>
      </c>
      <c r="U50" s="154" t="s">
        <v>180</v>
      </c>
      <c r="V50" s="155"/>
      <c r="W50" s="76"/>
      <c r="X50" s="153"/>
      <c r="Y50" s="153"/>
      <c r="Z50" s="71"/>
      <c r="AA50" s="71"/>
      <c r="AB50" s="71">
        <f t="shared" si="4"/>
        <v>169000</v>
      </c>
      <c r="AC50" s="76"/>
      <c r="AD50" s="88">
        <f t="shared" ref="AD49:AD63" si="5">P50-R50-T50-V50</f>
        <v>0</v>
      </c>
      <c r="AE50" s="46"/>
    </row>
    <row r="51" s="1" customFormat="1" ht="31.5" spans="1:31">
      <c r="A51" s="28"/>
      <c r="B51" s="28"/>
      <c r="C51" s="28"/>
      <c r="D51" s="28"/>
      <c r="E51" s="28"/>
      <c r="F51" s="30"/>
      <c r="G51" s="30"/>
      <c r="H51" s="30"/>
      <c r="I51" s="30"/>
      <c r="J51" s="30"/>
      <c r="K51" s="28"/>
      <c r="L51" s="28"/>
      <c r="M51" s="143" t="s">
        <v>287</v>
      </c>
      <c r="N51" s="48"/>
      <c r="O51" s="48" t="s">
        <v>288</v>
      </c>
      <c r="P51" s="144">
        <v>828000</v>
      </c>
      <c r="Q51" s="72" t="s">
        <v>286</v>
      </c>
      <c r="R51" s="151">
        <v>414000</v>
      </c>
      <c r="S51" s="76" t="s">
        <v>178</v>
      </c>
      <c r="T51" s="151">
        <v>414000</v>
      </c>
      <c r="U51" s="154" t="s">
        <v>180</v>
      </c>
      <c r="V51" s="155"/>
      <c r="W51" s="76"/>
      <c r="X51" s="153"/>
      <c r="Y51" s="153"/>
      <c r="Z51" s="71"/>
      <c r="AA51" s="71"/>
      <c r="AB51" s="71">
        <f t="shared" si="4"/>
        <v>828000</v>
      </c>
      <c r="AC51" s="76"/>
      <c r="AD51" s="88">
        <f t="shared" si="5"/>
        <v>0</v>
      </c>
      <c r="AE51" s="46"/>
    </row>
    <row r="52" s="1" customFormat="1" ht="31.5" spans="1:31">
      <c r="A52" s="28"/>
      <c r="B52" s="28"/>
      <c r="C52" s="28"/>
      <c r="D52" s="28"/>
      <c r="E52" s="28"/>
      <c r="F52" s="30"/>
      <c r="G52" s="30"/>
      <c r="H52" s="30"/>
      <c r="I52" s="30"/>
      <c r="J52" s="30"/>
      <c r="K52" s="28"/>
      <c r="L52" s="28"/>
      <c r="M52" s="140" t="s">
        <v>289</v>
      </c>
      <c r="N52" s="48">
        <v>1000000</v>
      </c>
      <c r="O52" s="48" t="s">
        <v>195</v>
      </c>
      <c r="P52" s="144">
        <v>999033</v>
      </c>
      <c r="Q52" s="72" t="s">
        <v>290</v>
      </c>
      <c r="R52" s="151">
        <v>999033</v>
      </c>
      <c r="S52" s="76" t="s">
        <v>291</v>
      </c>
      <c r="T52" s="68"/>
      <c r="U52" s="154"/>
      <c r="V52" s="155"/>
      <c r="W52" s="76"/>
      <c r="X52" s="153"/>
      <c r="Y52" s="153"/>
      <c r="Z52" s="71"/>
      <c r="AA52" s="71"/>
      <c r="AB52" s="71">
        <f t="shared" si="4"/>
        <v>999033</v>
      </c>
      <c r="AC52" s="76"/>
      <c r="AD52" s="88">
        <f t="shared" si="5"/>
        <v>0</v>
      </c>
      <c r="AE52" s="46"/>
    </row>
    <row r="53" s="1" customFormat="1" ht="22.5" spans="1:31">
      <c r="A53" s="28"/>
      <c r="B53" s="28"/>
      <c r="C53" s="28"/>
      <c r="D53" s="28"/>
      <c r="E53" s="28"/>
      <c r="F53" s="30"/>
      <c r="G53" s="30"/>
      <c r="H53" s="30"/>
      <c r="I53" s="30"/>
      <c r="J53" s="30"/>
      <c r="K53" s="28"/>
      <c r="L53" s="28"/>
      <c r="M53" s="140" t="s">
        <v>292</v>
      </c>
      <c r="N53" s="48">
        <v>4160000</v>
      </c>
      <c r="O53" s="48" t="s">
        <v>293</v>
      </c>
      <c r="P53" s="144">
        <v>3906562.88</v>
      </c>
      <c r="Q53" s="72" t="s">
        <v>234</v>
      </c>
      <c r="R53" s="151">
        <v>1171968.86</v>
      </c>
      <c r="S53" s="76" t="s">
        <v>232</v>
      </c>
      <c r="T53" s="151">
        <v>2343937.73</v>
      </c>
      <c r="U53" s="154" t="s">
        <v>243</v>
      </c>
      <c r="V53" s="156">
        <v>377654.23</v>
      </c>
      <c r="W53" s="76" t="s">
        <v>240</v>
      </c>
      <c r="X53" s="153"/>
      <c r="Y53" s="153"/>
      <c r="Z53" s="71"/>
      <c r="AA53" s="71"/>
      <c r="AB53" s="71">
        <f t="shared" si="4"/>
        <v>3893560.82</v>
      </c>
      <c r="AC53" s="74">
        <v>3893560.82</v>
      </c>
      <c r="AD53" s="88">
        <f t="shared" si="5"/>
        <v>13002.0599999996</v>
      </c>
      <c r="AE53" s="46"/>
    </row>
    <row r="54" s="1" customFormat="1" ht="22.5" spans="1:31">
      <c r="A54" s="28"/>
      <c r="B54" s="28"/>
      <c r="C54" s="28"/>
      <c r="D54" s="28"/>
      <c r="E54" s="28"/>
      <c r="F54" s="30"/>
      <c r="G54" s="30"/>
      <c r="H54" s="30"/>
      <c r="I54" s="30"/>
      <c r="J54" s="30"/>
      <c r="K54" s="28"/>
      <c r="L54" s="28"/>
      <c r="M54" s="143" t="s">
        <v>294</v>
      </c>
      <c r="N54" s="48"/>
      <c r="O54" s="48" t="s">
        <v>63</v>
      </c>
      <c r="P54" s="46">
        <v>68720.24</v>
      </c>
      <c r="Q54" s="72"/>
      <c r="R54" s="151">
        <v>68720.24</v>
      </c>
      <c r="S54" s="76" t="s">
        <v>221</v>
      </c>
      <c r="T54" s="68"/>
      <c r="U54" s="154"/>
      <c r="V54" s="155"/>
      <c r="W54" s="76"/>
      <c r="X54" s="153"/>
      <c r="Y54" s="153"/>
      <c r="Z54" s="71"/>
      <c r="AA54" s="71"/>
      <c r="AB54" s="71">
        <f t="shared" si="4"/>
        <v>68720.24</v>
      </c>
      <c r="AC54" s="74"/>
      <c r="AD54" s="88">
        <f t="shared" si="5"/>
        <v>0</v>
      </c>
      <c r="AE54" s="46"/>
    </row>
    <row r="55" s="1" customFormat="1" ht="31.5" spans="1:31">
      <c r="A55" s="28"/>
      <c r="B55" s="28"/>
      <c r="C55" s="28"/>
      <c r="D55" s="28"/>
      <c r="E55" s="28"/>
      <c r="F55" s="30"/>
      <c r="G55" s="30"/>
      <c r="H55" s="30"/>
      <c r="I55" s="30"/>
      <c r="J55" s="30"/>
      <c r="K55" s="28"/>
      <c r="L55" s="28"/>
      <c r="M55" s="143" t="s">
        <v>222</v>
      </c>
      <c r="N55" s="48"/>
      <c r="O55" s="48" t="s">
        <v>223</v>
      </c>
      <c r="P55" s="144">
        <v>445975.02</v>
      </c>
      <c r="Q55" s="72"/>
      <c r="R55" s="160">
        <v>445975.02</v>
      </c>
      <c r="S55" s="76" t="s">
        <v>225</v>
      </c>
      <c r="T55" s="68"/>
      <c r="U55" s="154"/>
      <c r="V55" s="155"/>
      <c r="W55" s="76"/>
      <c r="X55" s="153"/>
      <c r="Y55" s="153"/>
      <c r="Z55" s="71"/>
      <c r="AA55" s="71"/>
      <c r="AB55" s="71">
        <f t="shared" si="4"/>
        <v>445975.02</v>
      </c>
      <c r="AC55" s="74"/>
      <c r="AD55" s="88">
        <f t="shared" si="5"/>
        <v>0</v>
      </c>
      <c r="AE55" s="46"/>
    </row>
    <row r="56" s="1" customFormat="1" ht="22.5" spans="1:31">
      <c r="A56" s="28"/>
      <c r="B56" s="28"/>
      <c r="C56" s="28"/>
      <c r="D56" s="28"/>
      <c r="E56" s="28"/>
      <c r="F56" s="30"/>
      <c r="G56" s="30"/>
      <c r="H56" s="30"/>
      <c r="I56" s="30"/>
      <c r="J56" s="30"/>
      <c r="K56" s="28"/>
      <c r="L56" s="28"/>
      <c r="M56" s="143" t="s">
        <v>256</v>
      </c>
      <c r="N56" s="48"/>
      <c r="O56" s="48" t="s">
        <v>257</v>
      </c>
      <c r="P56" s="46">
        <v>49713.94</v>
      </c>
      <c r="Q56" s="72"/>
      <c r="R56" s="68"/>
      <c r="S56" s="76"/>
      <c r="T56" s="151">
        <v>49713.94</v>
      </c>
      <c r="U56" s="154" t="s">
        <v>221</v>
      </c>
      <c r="V56" s="155"/>
      <c r="W56" s="76"/>
      <c r="X56" s="153"/>
      <c r="Y56" s="153"/>
      <c r="Z56" s="71"/>
      <c r="AA56" s="71"/>
      <c r="AB56" s="71">
        <f t="shared" si="4"/>
        <v>49713.94</v>
      </c>
      <c r="AC56" s="74"/>
      <c r="AD56" s="88">
        <f t="shared" si="5"/>
        <v>0</v>
      </c>
      <c r="AE56" s="46"/>
    </row>
    <row r="57" s="1" customFormat="1" ht="31.5" spans="1:31">
      <c r="A57" s="28"/>
      <c r="B57" s="28"/>
      <c r="C57" s="28"/>
      <c r="D57" s="28"/>
      <c r="E57" s="28"/>
      <c r="F57" s="30"/>
      <c r="G57" s="30"/>
      <c r="H57" s="30"/>
      <c r="I57" s="30"/>
      <c r="J57" s="30"/>
      <c r="K57" s="28"/>
      <c r="L57" s="28"/>
      <c r="M57" s="140" t="s">
        <v>295</v>
      </c>
      <c r="N57" s="48">
        <v>3300000</v>
      </c>
      <c r="O57" s="48" t="s">
        <v>296</v>
      </c>
      <c r="P57" s="144">
        <v>3110462.1</v>
      </c>
      <c r="Q57" s="72" t="s">
        <v>234</v>
      </c>
      <c r="R57" s="151">
        <v>1555231.05</v>
      </c>
      <c r="S57" s="76" t="s">
        <v>235</v>
      </c>
      <c r="T57" s="151">
        <v>1244184.84</v>
      </c>
      <c r="U57" s="154" t="s">
        <v>243</v>
      </c>
      <c r="V57" s="156">
        <v>292380.05</v>
      </c>
      <c r="W57" s="76" t="s">
        <v>244</v>
      </c>
      <c r="X57" s="153"/>
      <c r="Y57" s="153"/>
      <c r="Z57" s="71"/>
      <c r="AA57" s="71"/>
      <c r="AB57" s="71">
        <f t="shared" si="4"/>
        <v>3091795.94</v>
      </c>
      <c r="AC57" s="76"/>
      <c r="AD57" s="88">
        <f t="shared" si="5"/>
        <v>18666.16</v>
      </c>
      <c r="AE57" s="46"/>
    </row>
    <row r="58" s="1" customFormat="1" ht="22.5" spans="1:31">
      <c r="A58" s="28"/>
      <c r="B58" s="28"/>
      <c r="C58" s="28"/>
      <c r="D58" s="28"/>
      <c r="E58" s="28"/>
      <c r="F58" s="30"/>
      <c r="G58" s="30"/>
      <c r="H58" s="30"/>
      <c r="I58" s="30"/>
      <c r="J58" s="30"/>
      <c r="K58" s="28"/>
      <c r="L58" s="28"/>
      <c r="M58" s="140" t="s">
        <v>241</v>
      </c>
      <c r="N58" s="48">
        <v>1223600</v>
      </c>
      <c r="O58" s="48" t="s">
        <v>242</v>
      </c>
      <c r="P58" s="144">
        <v>1223600</v>
      </c>
      <c r="Q58" s="72" t="s">
        <v>219</v>
      </c>
      <c r="R58" s="151">
        <v>727048.34</v>
      </c>
      <c r="S58" s="76" t="s">
        <v>178</v>
      </c>
      <c r="T58" s="151">
        <v>496551.66</v>
      </c>
      <c r="U58" s="154" t="s">
        <v>243</v>
      </c>
      <c r="V58" s="155"/>
      <c r="W58" s="76"/>
      <c r="X58" s="153"/>
      <c r="Y58" s="153"/>
      <c r="Z58" s="71"/>
      <c r="AA58" s="71"/>
      <c r="AB58" s="71">
        <f t="shared" si="4"/>
        <v>1223600</v>
      </c>
      <c r="AC58" s="76"/>
      <c r="AD58" s="88">
        <f t="shared" si="5"/>
        <v>0</v>
      </c>
      <c r="AE58" s="46"/>
    </row>
    <row r="59" s="1" customFormat="1" ht="22.5" spans="1:31">
      <c r="A59" s="28"/>
      <c r="B59" s="28"/>
      <c r="C59" s="28"/>
      <c r="D59" s="28"/>
      <c r="E59" s="28"/>
      <c r="F59" s="30"/>
      <c r="G59" s="30"/>
      <c r="H59" s="30"/>
      <c r="I59" s="30"/>
      <c r="J59" s="30"/>
      <c r="K59" s="28"/>
      <c r="L59" s="28"/>
      <c r="M59" s="143" t="s">
        <v>297</v>
      </c>
      <c r="N59" s="48"/>
      <c r="O59" s="48" t="s">
        <v>95</v>
      </c>
      <c r="P59" s="144">
        <v>86400</v>
      </c>
      <c r="Q59" s="72" t="s">
        <v>298</v>
      </c>
      <c r="R59" s="151">
        <v>86400</v>
      </c>
      <c r="S59" s="76" t="s">
        <v>179</v>
      </c>
      <c r="T59" s="68"/>
      <c r="U59" s="154"/>
      <c r="V59" s="155"/>
      <c r="W59" s="76"/>
      <c r="X59" s="153"/>
      <c r="Y59" s="153"/>
      <c r="Z59" s="71"/>
      <c r="AA59" s="71"/>
      <c r="AB59" s="71">
        <f t="shared" si="4"/>
        <v>86400</v>
      </c>
      <c r="AC59" s="76"/>
      <c r="AD59" s="88">
        <f t="shared" si="5"/>
        <v>0</v>
      </c>
      <c r="AE59" s="46"/>
    </row>
    <row r="60" s="1" customFormat="1" ht="22.5" spans="1:31">
      <c r="A60" s="28"/>
      <c r="B60" s="28"/>
      <c r="C60" s="28"/>
      <c r="D60" s="28"/>
      <c r="E60" s="28"/>
      <c r="F60" s="30"/>
      <c r="G60" s="30"/>
      <c r="H60" s="30"/>
      <c r="I60" s="30"/>
      <c r="J60" s="30"/>
      <c r="K60" s="28"/>
      <c r="L60" s="28"/>
      <c r="M60" s="143" t="s">
        <v>299</v>
      </c>
      <c r="N60" s="48"/>
      <c r="O60" s="48" t="s">
        <v>300</v>
      </c>
      <c r="P60" s="144">
        <v>24000</v>
      </c>
      <c r="Q60" s="72" t="s">
        <v>98</v>
      </c>
      <c r="R60" s="151">
        <v>24000</v>
      </c>
      <c r="S60" s="76" t="s">
        <v>179</v>
      </c>
      <c r="T60" s="73"/>
      <c r="U60" s="76"/>
      <c r="V60" s="74"/>
      <c r="W60" s="76"/>
      <c r="X60" s="153"/>
      <c r="Y60" s="153"/>
      <c r="Z60" s="71"/>
      <c r="AA60" s="71"/>
      <c r="AB60" s="71">
        <f t="shared" si="4"/>
        <v>24000</v>
      </c>
      <c r="AC60" s="76"/>
      <c r="AD60" s="88">
        <f t="shared" si="5"/>
        <v>0</v>
      </c>
      <c r="AE60" s="46"/>
    </row>
    <row r="61" s="1" customFormat="1" ht="22.5" spans="1:31">
      <c r="A61" s="28"/>
      <c r="B61" s="28"/>
      <c r="C61" s="28"/>
      <c r="D61" s="28"/>
      <c r="E61" s="28"/>
      <c r="F61" s="30"/>
      <c r="G61" s="30"/>
      <c r="H61" s="30"/>
      <c r="I61" s="30"/>
      <c r="J61" s="30"/>
      <c r="K61" s="28"/>
      <c r="L61" s="28"/>
      <c r="M61" s="143" t="s">
        <v>94</v>
      </c>
      <c r="N61" s="48">
        <v>368400</v>
      </c>
      <c r="O61" s="48" t="s">
        <v>95</v>
      </c>
      <c r="P61" s="144">
        <v>168000</v>
      </c>
      <c r="Q61" s="72" t="s">
        <v>301</v>
      </c>
      <c r="R61" s="151">
        <v>168000</v>
      </c>
      <c r="S61" s="76" t="s">
        <v>302</v>
      </c>
      <c r="T61" s="73"/>
      <c r="U61" s="76"/>
      <c r="V61" s="74"/>
      <c r="W61" s="76"/>
      <c r="X61" s="153"/>
      <c r="Y61" s="153"/>
      <c r="Z61" s="71"/>
      <c r="AA61" s="71"/>
      <c r="AB61" s="71">
        <f t="shared" si="4"/>
        <v>168000</v>
      </c>
      <c r="AC61" s="76"/>
      <c r="AD61" s="88">
        <f t="shared" si="5"/>
        <v>0</v>
      </c>
      <c r="AE61" s="46"/>
    </row>
    <row r="62" s="1" customFormat="1" ht="22.5" spans="1:31">
      <c r="A62" s="28"/>
      <c r="B62" s="28"/>
      <c r="C62" s="28"/>
      <c r="D62" s="28"/>
      <c r="E62" s="28"/>
      <c r="F62" s="30"/>
      <c r="G62" s="30"/>
      <c r="H62" s="30"/>
      <c r="I62" s="30"/>
      <c r="J62" s="30"/>
      <c r="K62" s="28"/>
      <c r="L62" s="28"/>
      <c r="M62" s="145" t="s">
        <v>303</v>
      </c>
      <c r="N62" s="48"/>
      <c r="O62" s="48" t="s">
        <v>304</v>
      </c>
      <c r="P62" s="144">
        <v>50000</v>
      </c>
      <c r="Q62" s="72" t="s">
        <v>305</v>
      </c>
      <c r="R62" s="151">
        <v>50000</v>
      </c>
      <c r="S62" s="76" t="s">
        <v>306</v>
      </c>
      <c r="T62" s="73"/>
      <c r="U62" s="76"/>
      <c r="V62" s="74"/>
      <c r="W62" s="76"/>
      <c r="X62" s="153"/>
      <c r="Y62" s="153"/>
      <c r="Z62" s="71"/>
      <c r="AA62" s="71"/>
      <c r="AB62" s="71">
        <f t="shared" si="4"/>
        <v>50000</v>
      </c>
      <c r="AC62" s="76"/>
      <c r="AD62" s="88">
        <f t="shared" si="5"/>
        <v>0</v>
      </c>
      <c r="AE62" s="46"/>
    </row>
    <row r="63" s="1" customFormat="1" ht="22.5" spans="1:31">
      <c r="A63" s="28"/>
      <c r="B63" s="28"/>
      <c r="C63" s="33"/>
      <c r="D63" s="33"/>
      <c r="E63" s="33"/>
      <c r="F63" s="34"/>
      <c r="G63" s="34"/>
      <c r="H63" s="34"/>
      <c r="I63" s="34"/>
      <c r="J63" s="34"/>
      <c r="K63" s="33"/>
      <c r="L63" s="33"/>
      <c r="M63" s="145" t="s">
        <v>307</v>
      </c>
      <c r="N63" s="48"/>
      <c r="O63" s="48" t="s">
        <v>304</v>
      </c>
      <c r="P63" s="144">
        <v>40000</v>
      </c>
      <c r="Q63" s="72" t="s">
        <v>308</v>
      </c>
      <c r="R63" s="151">
        <v>40000</v>
      </c>
      <c r="S63" s="76" t="s">
        <v>219</v>
      </c>
      <c r="T63" s="73"/>
      <c r="U63" s="76"/>
      <c r="V63" s="74"/>
      <c r="W63" s="76"/>
      <c r="X63" s="153"/>
      <c r="Y63" s="153"/>
      <c r="Z63" s="71"/>
      <c r="AA63" s="71"/>
      <c r="AB63" s="71">
        <f t="shared" si="4"/>
        <v>40000</v>
      </c>
      <c r="AC63" s="76"/>
      <c r="AD63" s="88">
        <f t="shared" si="5"/>
        <v>0</v>
      </c>
      <c r="AE63" s="46"/>
    </row>
    <row r="64" s="1" customFormat="1" ht="34.2" customHeight="1" spans="1:31">
      <c r="A64" s="33"/>
      <c r="B64" s="33"/>
      <c r="C64" s="32" t="s">
        <v>49</v>
      </c>
      <c r="D64" s="32"/>
      <c r="E64" s="32"/>
      <c r="F64" s="32"/>
      <c r="G64" s="32"/>
      <c r="H64" s="32"/>
      <c r="I64" s="32"/>
      <c r="J64" s="32"/>
      <c r="K64" s="32"/>
      <c r="L64" s="50"/>
      <c r="M64" s="145"/>
      <c r="N64" s="58">
        <f>SUM(N48:N63)</f>
        <v>36840000</v>
      </c>
      <c r="O64" s="48"/>
      <c r="P64" s="46"/>
      <c r="Q64" s="72"/>
      <c r="R64" s="68">
        <f t="shared" ref="R64:V64" si="6">SUM(R48:R63)</f>
        <v>13373824.5</v>
      </c>
      <c r="S64" s="76"/>
      <c r="T64" s="73">
        <f t="shared" si="6"/>
        <v>9265520.16</v>
      </c>
      <c r="U64" s="76"/>
      <c r="V64" s="74">
        <f t="shared" si="6"/>
        <v>5302666.28</v>
      </c>
      <c r="W64" s="76"/>
      <c r="X64" s="153"/>
      <c r="Y64" s="153"/>
      <c r="Z64" s="71"/>
      <c r="AA64" s="71"/>
      <c r="AB64" s="164">
        <f>SUM(AB48:AB63)</f>
        <v>32574642.93</v>
      </c>
      <c r="AC64" s="76"/>
      <c r="AD64" s="91">
        <f>SUM(AD48:AD63)</f>
        <v>2347984.21</v>
      </c>
      <c r="AE64" s="46"/>
    </row>
    <row r="65" s="1" customFormat="1" ht="22.5" spans="1:31">
      <c r="A65" s="25">
        <v>3</v>
      </c>
      <c r="B65" s="25">
        <v>2022</v>
      </c>
      <c r="C65" s="25" t="s">
        <v>309</v>
      </c>
      <c r="D65" s="25" t="s">
        <v>33</v>
      </c>
      <c r="E65" s="25" t="s">
        <v>301</v>
      </c>
      <c r="F65" s="27">
        <v>6060000</v>
      </c>
      <c r="G65" s="27">
        <v>606</v>
      </c>
      <c r="H65" s="27">
        <v>606</v>
      </c>
      <c r="I65" s="27"/>
      <c r="J65" s="27"/>
      <c r="K65" s="25" t="s">
        <v>310</v>
      </c>
      <c r="L65" s="25" t="s">
        <v>134</v>
      </c>
      <c r="M65" s="140" t="s">
        <v>311</v>
      </c>
      <c r="N65" s="48">
        <v>600000</v>
      </c>
      <c r="O65" s="48" t="s">
        <v>312</v>
      </c>
      <c r="P65" s="144">
        <v>600000</v>
      </c>
      <c r="Q65" s="72" t="s">
        <v>313</v>
      </c>
      <c r="R65" s="171">
        <v>600000</v>
      </c>
      <c r="S65" s="154" t="s">
        <v>216</v>
      </c>
      <c r="T65" s="68"/>
      <c r="U65" s="154"/>
      <c r="V65" s="155"/>
      <c r="W65" s="76"/>
      <c r="X65" s="153"/>
      <c r="Y65" s="153"/>
      <c r="Z65" s="71"/>
      <c r="AA65" s="71"/>
      <c r="AB65" s="71">
        <f t="shared" ref="AB65:AB73" si="7">R65+T65+V65</f>
        <v>600000</v>
      </c>
      <c r="AC65" s="76"/>
      <c r="AD65" s="88">
        <f>P65-R65-T65-V65</f>
        <v>0</v>
      </c>
      <c r="AE65" s="46"/>
    </row>
    <row r="66" s="1" customFormat="1" ht="31.5" spans="1:31">
      <c r="A66" s="28"/>
      <c r="B66" s="28"/>
      <c r="C66" s="28"/>
      <c r="D66" s="28"/>
      <c r="E66" s="28"/>
      <c r="F66" s="30"/>
      <c r="G66" s="30"/>
      <c r="H66" s="30"/>
      <c r="I66" s="30"/>
      <c r="J66" s="30"/>
      <c r="K66" s="28"/>
      <c r="L66" s="28"/>
      <c r="M66" s="143" t="s">
        <v>222</v>
      </c>
      <c r="N66" s="48"/>
      <c r="O66" s="48" t="s">
        <v>223</v>
      </c>
      <c r="P66" s="144">
        <v>83700.53</v>
      </c>
      <c r="Q66" s="72" t="s">
        <v>224</v>
      </c>
      <c r="R66" s="171">
        <v>5680</v>
      </c>
      <c r="S66" s="154" t="s">
        <v>225</v>
      </c>
      <c r="T66" s="151">
        <v>78020.53</v>
      </c>
      <c r="U66" s="154" t="s">
        <v>225</v>
      </c>
      <c r="V66" s="155"/>
      <c r="W66" s="76"/>
      <c r="X66" s="153"/>
      <c r="Y66" s="153"/>
      <c r="Z66" s="71"/>
      <c r="AA66" s="71"/>
      <c r="AB66" s="71">
        <f t="shared" si="7"/>
        <v>83700.53</v>
      </c>
      <c r="AC66" s="76"/>
      <c r="AD66" s="88">
        <f t="shared" ref="AD66:AD73" si="8">P66-R66-T66-V66</f>
        <v>0</v>
      </c>
      <c r="AE66" s="46"/>
    </row>
    <row r="67" s="1" customFormat="1" ht="42" spans="1:31">
      <c r="A67" s="28"/>
      <c r="B67" s="28"/>
      <c r="C67" s="28"/>
      <c r="D67" s="28"/>
      <c r="E67" s="28"/>
      <c r="F67" s="30"/>
      <c r="G67" s="30"/>
      <c r="H67" s="30"/>
      <c r="I67" s="30"/>
      <c r="J67" s="30"/>
      <c r="K67" s="28"/>
      <c r="L67" s="28"/>
      <c r="M67" s="140" t="s">
        <v>314</v>
      </c>
      <c r="N67" s="48">
        <v>3000000</v>
      </c>
      <c r="O67" s="48" t="s">
        <v>315</v>
      </c>
      <c r="P67" s="144">
        <v>998920</v>
      </c>
      <c r="Q67" s="72" t="s">
        <v>313</v>
      </c>
      <c r="R67" s="171">
        <v>499460</v>
      </c>
      <c r="S67" s="154" t="s">
        <v>216</v>
      </c>
      <c r="T67" s="151">
        <v>499460</v>
      </c>
      <c r="U67" s="154" t="s">
        <v>180</v>
      </c>
      <c r="V67" s="155"/>
      <c r="W67" s="76"/>
      <c r="X67" s="153"/>
      <c r="Y67" s="153"/>
      <c r="Z67" s="71"/>
      <c r="AA67" s="71"/>
      <c r="AB67" s="71">
        <f t="shared" si="7"/>
        <v>998920</v>
      </c>
      <c r="AC67" s="76"/>
      <c r="AD67" s="88">
        <f t="shared" si="8"/>
        <v>0</v>
      </c>
      <c r="AE67" s="46"/>
    </row>
    <row r="68" s="1" customFormat="1" ht="42" spans="1:31">
      <c r="A68" s="28"/>
      <c r="B68" s="28"/>
      <c r="C68" s="28"/>
      <c r="D68" s="28"/>
      <c r="E68" s="28"/>
      <c r="F68" s="30"/>
      <c r="G68" s="30"/>
      <c r="H68" s="30"/>
      <c r="I68" s="30"/>
      <c r="J68" s="30"/>
      <c r="K68" s="28"/>
      <c r="L68" s="28"/>
      <c r="M68" s="143" t="s">
        <v>316</v>
      </c>
      <c r="N68" s="48"/>
      <c r="O68" s="48" t="s">
        <v>317</v>
      </c>
      <c r="P68" s="144">
        <v>1995400</v>
      </c>
      <c r="Q68" s="72" t="s">
        <v>313</v>
      </c>
      <c r="R68" s="151">
        <v>997700</v>
      </c>
      <c r="S68" s="154" t="s">
        <v>216</v>
      </c>
      <c r="T68" s="151">
        <v>997700</v>
      </c>
      <c r="U68" s="154" t="s">
        <v>180</v>
      </c>
      <c r="V68" s="155"/>
      <c r="W68" s="76"/>
      <c r="X68" s="153"/>
      <c r="Y68" s="153"/>
      <c r="Z68" s="71"/>
      <c r="AA68" s="71"/>
      <c r="AB68" s="71">
        <f t="shared" si="7"/>
        <v>1995400</v>
      </c>
      <c r="AC68" s="76"/>
      <c r="AD68" s="88">
        <f t="shared" si="8"/>
        <v>0</v>
      </c>
      <c r="AE68" s="46"/>
    </row>
    <row r="69" s="1" customFormat="1" ht="24.6" customHeight="1" spans="1:31">
      <c r="A69" s="28"/>
      <c r="B69" s="28"/>
      <c r="C69" s="28"/>
      <c r="D69" s="28"/>
      <c r="E69" s="28"/>
      <c r="F69" s="30"/>
      <c r="G69" s="30"/>
      <c r="H69" s="30"/>
      <c r="I69" s="30"/>
      <c r="J69" s="30"/>
      <c r="K69" s="28"/>
      <c r="L69" s="28"/>
      <c r="M69" s="140" t="s">
        <v>318</v>
      </c>
      <c r="N69" s="48">
        <v>1000000</v>
      </c>
      <c r="O69" s="48" t="s">
        <v>319</v>
      </c>
      <c r="P69" s="144">
        <v>955370.59</v>
      </c>
      <c r="Q69" s="72" t="s">
        <v>320</v>
      </c>
      <c r="R69" s="151">
        <v>477685.3</v>
      </c>
      <c r="S69" s="46" t="s">
        <v>250</v>
      </c>
      <c r="T69" s="156">
        <v>382148.24</v>
      </c>
      <c r="U69" s="46" t="s">
        <v>243</v>
      </c>
      <c r="V69" s="151">
        <v>82889.86</v>
      </c>
      <c r="W69" s="72" t="s">
        <v>321</v>
      </c>
      <c r="X69" s="73"/>
      <c r="Y69" s="72"/>
      <c r="Z69" s="71"/>
      <c r="AA69" s="71"/>
      <c r="AB69" s="71">
        <f t="shared" si="7"/>
        <v>942723.4</v>
      </c>
      <c r="AC69" s="72">
        <v>942723.4</v>
      </c>
      <c r="AD69" s="88">
        <f t="shared" si="8"/>
        <v>12647.19</v>
      </c>
      <c r="AE69" s="46"/>
    </row>
    <row r="70" s="1" customFormat="1" ht="22.5" spans="1:31">
      <c r="A70" s="28"/>
      <c r="B70" s="28"/>
      <c r="C70" s="28"/>
      <c r="D70" s="28"/>
      <c r="E70" s="28"/>
      <c r="F70" s="30"/>
      <c r="G70" s="30"/>
      <c r="H70" s="30"/>
      <c r="I70" s="30"/>
      <c r="J70" s="30"/>
      <c r="K70" s="28"/>
      <c r="L70" s="28"/>
      <c r="M70" s="140" t="s">
        <v>322</v>
      </c>
      <c r="N70" s="48">
        <v>899400</v>
      </c>
      <c r="O70" s="48" t="s">
        <v>54</v>
      </c>
      <c r="P70" s="144">
        <v>899400</v>
      </c>
      <c r="Q70" s="72" t="s">
        <v>320</v>
      </c>
      <c r="R70" s="151">
        <v>675281.49</v>
      </c>
      <c r="S70" s="46" t="s">
        <v>250</v>
      </c>
      <c r="T70" s="151">
        <v>224118.51</v>
      </c>
      <c r="U70" s="46" t="s">
        <v>243</v>
      </c>
      <c r="V70" s="155"/>
      <c r="W70" s="72"/>
      <c r="X70" s="153"/>
      <c r="Y70" s="153"/>
      <c r="Z70" s="71"/>
      <c r="AA70" s="71"/>
      <c r="AB70" s="71">
        <f t="shared" si="7"/>
        <v>899400</v>
      </c>
      <c r="AC70" s="72"/>
      <c r="AD70" s="88">
        <f t="shared" si="8"/>
        <v>0</v>
      </c>
      <c r="AE70" s="46"/>
    </row>
    <row r="71" s="130" customFormat="1" ht="27.6" customHeight="1" spans="1:31">
      <c r="A71" s="28"/>
      <c r="B71" s="28"/>
      <c r="C71" s="28"/>
      <c r="D71" s="28"/>
      <c r="E71" s="28"/>
      <c r="F71" s="30"/>
      <c r="G71" s="30"/>
      <c r="H71" s="30"/>
      <c r="I71" s="30"/>
      <c r="J71" s="30"/>
      <c r="K71" s="28"/>
      <c r="L71" s="28"/>
      <c r="M71" s="140" t="s">
        <v>323</v>
      </c>
      <c r="N71" s="48">
        <v>500000</v>
      </c>
      <c r="O71" s="48" t="s">
        <v>324</v>
      </c>
      <c r="P71" s="144">
        <v>466608.88</v>
      </c>
      <c r="Q71" s="158" t="s">
        <v>325</v>
      </c>
      <c r="R71" s="151">
        <v>233304.44</v>
      </c>
      <c r="S71" s="48" t="s">
        <v>326</v>
      </c>
      <c r="T71" s="151">
        <v>186643.55</v>
      </c>
      <c r="U71" s="48" t="s">
        <v>243</v>
      </c>
      <c r="V71" s="156">
        <v>43159.56</v>
      </c>
      <c r="W71" s="158" t="s">
        <v>244</v>
      </c>
      <c r="X71" s="153"/>
      <c r="Y71" s="153"/>
      <c r="Z71" s="71"/>
      <c r="AA71" s="71"/>
      <c r="AB71" s="71">
        <f t="shared" si="7"/>
        <v>463107.55</v>
      </c>
      <c r="AC71" s="71">
        <f>R71+T71+V71</f>
        <v>463107.55</v>
      </c>
      <c r="AD71" s="88">
        <f t="shared" si="8"/>
        <v>3501.33000000002</v>
      </c>
      <c r="AE71" s="144"/>
    </row>
    <row r="72" s="130" customFormat="1" ht="27.6" customHeight="1" spans="1:31">
      <c r="A72" s="28"/>
      <c r="B72" s="28"/>
      <c r="C72" s="28"/>
      <c r="D72" s="28"/>
      <c r="E72" s="28"/>
      <c r="F72" s="30"/>
      <c r="G72" s="30"/>
      <c r="H72" s="30"/>
      <c r="I72" s="30"/>
      <c r="J72" s="30"/>
      <c r="K72" s="28"/>
      <c r="L72" s="28"/>
      <c r="M72" s="145" t="s">
        <v>327</v>
      </c>
      <c r="N72" s="48"/>
      <c r="O72" s="48" t="s">
        <v>89</v>
      </c>
      <c r="P72" s="144">
        <v>60600</v>
      </c>
      <c r="Q72" s="158" t="s">
        <v>221</v>
      </c>
      <c r="R72" s="151">
        <v>60600</v>
      </c>
      <c r="S72" s="48" t="s">
        <v>221</v>
      </c>
      <c r="T72" s="172"/>
      <c r="U72" s="144"/>
      <c r="V72" s="173"/>
      <c r="W72" s="174"/>
      <c r="X72" s="153"/>
      <c r="Y72" s="153"/>
      <c r="Z72" s="71"/>
      <c r="AA72" s="71"/>
      <c r="AB72" s="71">
        <f t="shared" si="7"/>
        <v>60600</v>
      </c>
      <c r="AC72" s="174"/>
      <c r="AD72" s="88">
        <f t="shared" si="8"/>
        <v>0</v>
      </c>
      <c r="AE72" s="144"/>
    </row>
    <row r="73" s="1" customFormat="1" ht="32.4" customHeight="1" spans="1:31">
      <c r="A73" s="28"/>
      <c r="B73" s="28"/>
      <c r="C73" s="33"/>
      <c r="D73" s="33"/>
      <c r="E73" s="33"/>
      <c r="F73" s="34"/>
      <c r="G73" s="34"/>
      <c r="H73" s="34"/>
      <c r="I73" s="34"/>
      <c r="J73" s="34"/>
      <c r="K73" s="33"/>
      <c r="L73" s="33"/>
      <c r="M73" s="145" t="s">
        <v>328</v>
      </c>
      <c r="N73" s="54">
        <v>60600</v>
      </c>
      <c r="O73" s="46"/>
      <c r="P73" s="46"/>
      <c r="Q73" s="72"/>
      <c r="R73" s="68"/>
      <c r="S73" s="72"/>
      <c r="T73" s="73"/>
      <c r="U73" s="72"/>
      <c r="V73" s="74"/>
      <c r="W73" s="72"/>
      <c r="X73" s="153" t="s">
        <v>329</v>
      </c>
      <c r="Y73" s="153"/>
      <c r="Z73" s="71"/>
      <c r="AA73" s="71"/>
      <c r="AB73" s="71">
        <f t="shared" si="7"/>
        <v>0</v>
      </c>
      <c r="AC73" s="72"/>
      <c r="AD73" s="88">
        <f t="shared" si="8"/>
        <v>0</v>
      </c>
      <c r="AE73" s="46"/>
    </row>
    <row r="74" s="1" customFormat="1" ht="32.4" customHeight="1" spans="1:31">
      <c r="A74" s="33"/>
      <c r="B74" s="33"/>
      <c r="C74" s="31" t="s">
        <v>49</v>
      </c>
      <c r="D74" s="32"/>
      <c r="E74" s="32"/>
      <c r="F74" s="32"/>
      <c r="G74" s="32"/>
      <c r="H74" s="32"/>
      <c r="I74" s="32"/>
      <c r="J74" s="50"/>
      <c r="K74" s="28"/>
      <c r="L74" s="28"/>
      <c r="M74" s="145"/>
      <c r="N74" s="165">
        <f>SUM(N65:N73)</f>
        <v>6060000</v>
      </c>
      <c r="O74" s="46"/>
      <c r="P74" s="46"/>
      <c r="Q74" s="72"/>
      <c r="R74" s="68">
        <f t="shared" ref="R74:V74" si="9">SUM(R65:R73)</f>
        <v>3549711.23</v>
      </c>
      <c r="S74" s="72"/>
      <c r="T74" s="73">
        <f t="shared" si="9"/>
        <v>2368090.83</v>
      </c>
      <c r="U74" s="72"/>
      <c r="V74" s="74">
        <f t="shared" si="9"/>
        <v>126049.42</v>
      </c>
      <c r="W74" s="72"/>
      <c r="X74" s="153"/>
      <c r="Y74" s="153"/>
      <c r="Z74" s="71"/>
      <c r="AA74" s="71"/>
      <c r="AB74" s="164">
        <f>SUM(AB65:AB73)</f>
        <v>6043851.48</v>
      </c>
      <c r="AC74" s="72"/>
      <c r="AD74" s="91">
        <f>SUM(AD65:AD73)</f>
        <v>16148.52</v>
      </c>
      <c r="AE74" s="25"/>
    </row>
    <row r="75" s="1" customFormat="1" ht="32.4" customHeight="1" spans="1:31">
      <c r="A75" s="25">
        <v>4</v>
      </c>
      <c r="B75" s="25">
        <v>2022</v>
      </c>
      <c r="C75" s="25" t="s">
        <v>330</v>
      </c>
      <c r="D75" s="25" t="s">
        <v>33</v>
      </c>
      <c r="E75" s="25" t="s">
        <v>301</v>
      </c>
      <c r="F75" s="27">
        <v>3610000</v>
      </c>
      <c r="G75" s="27">
        <v>361</v>
      </c>
      <c r="H75" s="27"/>
      <c r="I75" s="27">
        <v>361</v>
      </c>
      <c r="J75" s="27"/>
      <c r="K75" s="25" t="s">
        <v>310</v>
      </c>
      <c r="L75" s="25" t="s">
        <v>134</v>
      </c>
      <c r="M75" s="143" t="s">
        <v>311</v>
      </c>
      <c r="N75" s="48">
        <v>2000000</v>
      </c>
      <c r="O75" s="48" t="s">
        <v>312</v>
      </c>
      <c r="P75" s="166">
        <v>1989000</v>
      </c>
      <c r="Q75" s="72" t="s">
        <v>313</v>
      </c>
      <c r="R75" s="151">
        <v>694500</v>
      </c>
      <c r="S75" s="76" t="s">
        <v>216</v>
      </c>
      <c r="T75" s="151">
        <v>1294500</v>
      </c>
      <c r="U75" s="154" t="s">
        <v>221</v>
      </c>
      <c r="V75" s="155"/>
      <c r="W75" s="76"/>
      <c r="X75" s="153"/>
      <c r="Y75" s="153"/>
      <c r="Z75" s="71"/>
      <c r="AA75" s="71"/>
      <c r="AB75" s="71">
        <f t="shared" ref="AB75:AB79" si="10">R75+T75+V75</f>
        <v>1989000</v>
      </c>
      <c r="AC75" s="76"/>
      <c r="AD75" s="88">
        <f>P75-R75-T75-V75</f>
        <v>0</v>
      </c>
      <c r="AE75" s="27"/>
    </row>
    <row r="76" s="1" customFormat="1" ht="32.4" customHeight="1" spans="1:31">
      <c r="A76" s="28"/>
      <c r="B76" s="28"/>
      <c r="C76" s="28"/>
      <c r="D76" s="28"/>
      <c r="E76" s="28"/>
      <c r="F76" s="30"/>
      <c r="G76" s="30"/>
      <c r="H76" s="30"/>
      <c r="I76" s="30"/>
      <c r="J76" s="30"/>
      <c r="K76" s="28"/>
      <c r="L76" s="28"/>
      <c r="M76" s="143" t="s">
        <v>222</v>
      </c>
      <c r="N76" s="54"/>
      <c r="O76" s="48" t="s">
        <v>223</v>
      </c>
      <c r="P76" s="166">
        <v>185810.64</v>
      </c>
      <c r="Q76" s="72"/>
      <c r="R76" s="151">
        <v>174810.64</v>
      </c>
      <c r="S76" s="76" t="s">
        <v>225</v>
      </c>
      <c r="T76" s="151">
        <v>11000</v>
      </c>
      <c r="U76" s="154" t="s">
        <v>225</v>
      </c>
      <c r="V76" s="155"/>
      <c r="W76" s="76"/>
      <c r="X76" s="153"/>
      <c r="Y76" s="153"/>
      <c r="Z76" s="71"/>
      <c r="AA76" s="71"/>
      <c r="AB76" s="71">
        <f t="shared" si="10"/>
        <v>185810.64</v>
      </c>
      <c r="AC76" s="76"/>
      <c r="AD76" s="88">
        <f t="shared" ref="AD76:AD81" si="11">P76-R76-T76-V76</f>
        <v>0</v>
      </c>
      <c r="AE76" s="30"/>
    </row>
    <row r="77" s="1" customFormat="1" ht="22.5" spans="1:31">
      <c r="A77" s="28"/>
      <c r="B77" s="28"/>
      <c r="C77" s="28"/>
      <c r="D77" s="28"/>
      <c r="E77" s="28"/>
      <c r="F77" s="30"/>
      <c r="G77" s="30"/>
      <c r="H77" s="30"/>
      <c r="I77" s="30"/>
      <c r="J77" s="30"/>
      <c r="K77" s="28"/>
      <c r="L77" s="28"/>
      <c r="M77" s="140" t="s">
        <v>331</v>
      </c>
      <c r="N77" s="54">
        <v>1000000</v>
      </c>
      <c r="O77" s="33" t="s">
        <v>332</v>
      </c>
      <c r="P77" s="166">
        <v>947926.38</v>
      </c>
      <c r="Q77" s="72" t="s">
        <v>320</v>
      </c>
      <c r="R77" s="151">
        <v>473963.19</v>
      </c>
      <c r="S77" s="76" t="s">
        <v>250</v>
      </c>
      <c r="T77" s="151">
        <v>379170.55</v>
      </c>
      <c r="U77" s="154" t="s">
        <v>243</v>
      </c>
      <c r="V77" s="156">
        <v>88403.92</v>
      </c>
      <c r="W77" s="76" t="s">
        <v>240</v>
      </c>
      <c r="X77" s="153"/>
      <c r="Y77" s="153"/>
      <c r="Z77" s="71"/>
      <c r="AA77" s="71"/>
      <c r="AB77" s="71">
        <f t="shared" si="10"/>
        <v>941537.66</v>
      </c>
      <c r="AC77" s="74">
        <v>941537.66</v>
      </c>
      <c r="AD77" s="88">
        <f t="shared" si="11"/>
        <v>6388.72000000002</v>
      </c>
      <c r="AE77" s="30"/>
    </row>
    <row r="78" s="1" customFormat="1" ht="22.5" spans="1:31">
      <c r="A78" s="28"/>
      <c r="B78" s="28"/>
      <c r="C78" s="28"/>
      <c r="D78" s="28"/>
      <c r="E78" s="28"/>
      <c r="F78" s="30"/>
      <c r="G78" s="30"/>
      <c r="H78" s="30"/>
      <c r="I78" s="30"/>
      <c r="J78" s="30"/>
      <c r="K78" s="28"/>
      <c r="L78" s="28"/>
      <c r="M78" s="143" t="s">
        <v>322</v>
      </c>
      <c r="N78" s="54">
        <v>573900</v>
      </c>
      <c r="O78" s="48" t="s">
        <v>54</v>
      </c>
      <c r="P78" s="166">
        <v>451162.98</v>
      </c>
      <c r="Q78" s="72"/>
      <c r="R78" s="151">
        <v>316106.68</v>
      </c>
      <c r="S78" s="72" t="s">
        <v>243</v>
      </c>
      <c r="T78" s="151">
        <v>131447.54</v>
      </c>
      <c r="U78" s="46" t="s">
        <v>240</v>
      </c>
      <c r="V78" s="70"/>
      <c r="W78" s="107"/>
      <c r="X78" s="153"/>
      <c r="Y78" s="153"/>
      <c r="Z78" s="71"/>
      <c r="AA78" s="71"/>
      <c r="AB78" s="71">
        <f t="shared" si="10"/>
        <v>447554.22</v>
      </c>
      <c r="AC78" s="107">
        <v>1346954.22</v>
      </c>
      <c r="AD78" s="88">
        <f t="shared" si="11"/>
        <v>3608.75999999998</v>
      </c>
      <c r="AE78" s="30"/>
    </row>
    <row r="79" s="1" customFormat="1" ht="22.5" spans="1:31">
      <c r="A79" s="28"/>
      <c r="B79" s="28"/>
      <c r="C79" s="33"/>
      <c r="D79" s="33"/>
      <c r="E79" s="33"/>
      <c r="F79" s="34"/>
      <c r="G79" s="34"/>
      <c r="H79" s="34"/>
      <c r="I79" s="34"/>
      <c r="J79" s="34"/>
      <c r="K79" s="33"/>
      <c r="L79" s="33"/>
      <c r="M79" s="143" t="s">
        <v>327</v>
      </c>
      <c r="N79" s="54">
        <v>36100</v>
      </c>
      <c r="O79" s="48" t="s">
        <v>89</v>
      </c>
      <c r="P79" s="166">
        <v>8151</v>
      </c>
      <c r="Q79" s="72"/>
      <c r="R79" s="151">
        <v>8151</v>
      </c>
      <c r="S79" s="72" t="s">
        <v>221</v>
      </c>
      <c r="T79" s="105"/>
      <c r="U79" s="107"/>
      <c r="V79" s="106"/>
      <c r="W79" s="107"/>
      <c r="X79" s="153"/>
      <c r="Y79" s="153"/>
      <c r="Z79" s="71"/>
      <c r="AA79" s="71"/>
      <c r="AB79" s="71">
        <f t="shared" si="10"/>
        <v>8151</v>
      </c>
      <c r="AC79" s="107"/>
      <c r="AD79" s="88">
        <f t="shared" si="11"/>
        <v>0</v>
      </c>
      <c r="AE79" s="30"/>
    </row>
    <row r="80" s="1" customFormat="1" ht="28.2" customHeight="1" spans="1:31">
      <c r="A80" s="33"/>
      <c r="B80" s="33"/>
      <c r="C80" s="31" t="s">
        <v>49</v>
      </c>
      <c r="D80" s="32"/>
      <c r="E80" s="32"/>
      <c r="F80" s="32"/>
      <c r="G80" s="32"/>
      <c r="H80" s="32"/>
      <c r="I80" s="32"/>
      <c r="J80" s="50"/>
      <c r="K80" s="28"/>
      <c r="L80" s="28"/>
      <c r="M80" s="143"/>
      <c r="N80" s="165">
        <f>SUM(N75:N79)</f>
        <v>3610000</v>
      </c>
      <c r="O80" s="54"/>
      <c r="P80" s="45"/>
      <c r="Q80" s="72"/>
      <c r="R80" s="68">
        <f t="shared" ref="R80:V80" si="12">SUM(R75:R79)</f>
        <v>1667531.51</v>
      </c>
      <c r="S80" s="72"/>
      <c r="T80" s="105">
        <f t="shared" si="12"/>
        <v>1816118.09</v>
      </c>
      <c r="U80" s="107"/>
      <c r="V80" s="70">
        <f t="shared" si="12"/>
        <v>88403.92</v>
      </c>
      <c r="W80" s="107"/>
      <c r="X80" s="153"/>
      <c r="Y80" s="153"/>
      <c r="Z80" s="71"/>
      <c r="AA80" s="71"/>
      <c r="AB80" s="164">
        <f>SUM(AB75:AB79)</f>
        <v>3572053.52</v>
      </c>
      <c r="AC80" s="107"/>
      <c r="AD80" s="91">
        <f>SUM(AD75:AD79)</f>
        <v>9997.48</v>
      </c>
      <c r="AE80" s="30"/>
    </row>
    <row r="81" s="1" customFormat="1" ht="35.4" customHeight="1" spans="1:31">
      <c r="A81" s="25">
        <v>5</v>
      </c>
      <c r="B81" s="25">
        <v>2022</v>
      </c>
      <c r="C81" s="25" t="s">
        <v>333</v>
      </c>
      <c r="D81" s="25" t="s">
        <v>33</v>
      </c>
      <c r="E81" s="25" t="s">
        <v>334</v>
      </c>
      <c r="F81" s="27">
        <v>5900000</v>
      </c>
      <c r="G81" s="27">
        <v>590</v>
      </c>
      <c r="H81" s="27"/>
      <c r="I81" s="27"/>
      <c r="J81" s="27">
        <v>590</v>
      </c>
      <c r="K81" s="25" t="s">
        <v>310</v>
      </c>
      <c r="L81" s="25" t="s">
        <v>134</v>
      </c>
      <c r="M81" s="140" t="s">
        <v>335</v>
      </c>
      <c r="N81" s="54"/>
      <c r="O81" s="33" t="s">
        <v>336</v>
      </c>
      <c r="P81" s="166">
        <v>2752087.37</v>
      </c>
      <c r="Q81" s="72" t="s">
        <v>320</v>
      </c>
      <c r="R81" s="172">
        <v>1376043.69</v>
      </c>
      <c r="S81" s="72" t="s">
        <v>250</v>
      </c>
      <c r="T81" s="175">
        <v>1100834.95</v>
      </c>
      <c r="U81" s="46" t="s">
        <v>243</v>
      </c>
      <c r="V81" s="176">
        <v>252713.95</v>
      </c>
      <c r="W81" s="72" t="s">
        <v>240</v>
      </c>
      <c r="X81" s="153"/>
      <c r="Y81" s="153"/>
      <c r="Z81" s="71"/>
      <c r="AA81" s="71"/>
      <c r="AB81" s="71">
        <f t="shared" ref="AB81:AB85" si="13">R81+T81+V81</f>
        <v>2729592.59</v>
      </c>
      <c r="AC81" s="107">
        <v>2729592.59</v>
      </c>
      <c r="AD81" s="88">
        <f t="shared" si="11"/>
        <v>22494.7800000002</v>
      </c>
      <c r="AE81" s="30"/>
    </row>
    <row r="82" s="1" customFormat="1" ht="43" customHeight="1" spans="1:31">
      <c r="A82" s="28"/>
      <c r="B82" s="28"/>
      <c r="C82" s="28"/>
      <c r="D82" s="28"/>
      <c r="E82" s="28"/>
      <c r="F82" s="30"/>
      <c r="G82" s="30"/>
      <c r="H82" s="30"/>
      <c r="I82" s="30"/>
      <c r="J82" s="30"/>
      <c r="K82" s="28"/>
      <c r="L82" s="28"/>
      <c r="M82" s="140" t="s">
        <v>337</v>
      </c>
      <c r="N82" s="54"/>
      <c r="O82" s="33" t="s">
        <v>227</v>
      </c>
      <c r="P82" s="166">
        <v>761146.69</v>
      </c>
      <c r="Q82" s="72" t="s">
        <v>228</v>
      </c>
      <c r="R82" s="172">
        <v>761146.69</v>
      </c>
      <c r="S82" s="72" t="s">
        <v>225</v>
      </c>
      <c r="T82" s="71"/>
      <c r="U82" s="45"/>
      <c r="V82" s="70"/>
      <c r="W82" s="107"/>
      <c r="X82" s="153"/>
      <c r="Y82" s="153"/>
      <c r="Z82" s="71"/>
      <c r="AA82" s="71"/>
      <c r="AB82" s="71">
        <f t="shared" si="13"/>
        <v>761146.69</v>
      </c>
      <c r="AC82" s="107"/>
      <c r="AD82" s="88">
        <f t="shared" ref="AD82:AD91" si="14">P82-R82-T82-V82</f>
        <v>0</v>
      </c>
      <c r="AE82" s="30"/>
    </row>
    <row r="83" s="1" customFormat="1" ht="32.4" customHeight="1" spans="1:31">
      <c r="A83" s="28"/>
      <c r="B83" s="28"/>
      <c r="C83" s="28"/>
      <c r="D83" s="28"/>
      <c r="E83" s="28"/>
      <c r="F83" s="30"/>
      <c r="G83" s="30"/>
      <c r="H83" s="30"/>
      <c r="I83" s="30"/>
      <c r="J83" s="30"/>
      <c r="K83" s="28"/>
      <c r="L83" s="28"/>
      <c r="M83" s="140" t="s">
        <v>338</v>
      </c>
      <c r="N83" s="54"/>
      <c r="O83" s="33" t="s">
        <v>339</v>
      </c>
      <c r="P83" s="166">
        <v>898868.61</v>
      </c>
      <c r="Q83" s="72" t="s">
        <v>325</v>
      </c>
      <c r="R83" s="172">
        <v>449434.41</v>
      </c>
      <c r="S83" s="72" t="s">
        <v>320</v>
      </c>
      <c r="T83" s="176">
        <v>359547.52</v>
      </c>
      <c r="U83" s="46" t="s">
        <v>243</v>
      </c>
      <c r="V83" s="175">
        <v>81410.47</v>
      </c>
      <c r="W83" s="72" t="s">
        <v>240</v>
      </c>
      <c r="X83" s="177"/>
      <c r="Y83" s="72"/>
      <c r="Z83" s="71"/>
      <c r="AA83" s="71"/>
      <c r="AB83" s="71">
        <f t="shared" si="13"/>
        <v>890392.4</v>
      </c>
      <c r="AC83" s="107">
        <v>890392.4</v>
      </c>
      <c r="AD83" s="88">
        <f t="shared" si="14"/>
        <v>8476.20999999999</v>
      </c>
      <c r="AE83" s="30"/>
    </row>
    <row r="84" s="1" customFormat="1" ht="22.5" spans="1:31">
      <c r="A84" s="28"/>
      <c r="B84" s="28"/>
      <c r="C84" s="28"/>
      <c r="D84" s="28"/>
      <c r="E84" s="28"/>
      <c r="F84" s="30"/>
      <c r="G84" s="30"/>
      <c r="H84" s="30"/>
      <c r="I84" s="30"/>
      <c r="J84" s="30"/>
      <c r="K84" s="28"/>
      <c r="L84" s="28"/>
      <c r="M84" s="167" t="s">
        <v>340</v>
      </c>
      <c r="N84" s="53"/>
      <c r="O84" s="28" t="s">
        <v>341</v>
      </c>
      <c r="P84" s="168">
        <v>913499.05</v>
      </c>
      <c r="Q84" s="178" t="s">
        <v>325</v>
      </c>
      <c r="R84" s="168">
        <v>456749.53</v>
      </c>
      <c r="S84" s="179" t="s">
        <v>326</v>
      </c>
      <c r="T84" s="180">
        <v>365399.62</v>
      </c>
      <c r="U84" s="181" t="s">
        <v>243</v>
      </c>
      <c r="V84" s="182">
        <v>88146.08</v>
      </c>
      <c r="W84" s="179" t="s">
        <v>240</v>
      </c>
      <c r="X84" s="153"/>
      <c r="Y84" s="153"/>
      <c r="Z84" s="71"/>
      <c r="AA84" s="71"/>
      <c r="AB84" s="71">
        <f t="shared" si="13"/>
        <v>910295.23</v>
      </c>
      <c r="AC84" s="184">
        <v>910295.23</v>
      </c>
      <c r="AD84" s="88">
        <f t="shared" si="14"/>
        <v>3203.82000000002</v>
      </c>
      <c r="AE84" s="30"/>
    </row>
    <row r="85" ht="38.4" customHeight="1" spans="1:31">
      <c r="A85" s="28"/>
      <c r="B85" s="28"/>
      <c r="C85" s="33"/>
      <c r="D85" s="33"/>
      <c r="E85" s="33"/>
      <c r="F85" s="34"/>
      <c r="G85" s="34"/>
      <c r="H85" s="34"/>
      <c r="I85" s="34"/>
      <c r="J85" s="34"/>
      <c r="K85" s="33"/>
      <c r="L85" s="33"/>
      <c r="M85" s="140" t="s">
        <v>342</v>
      </c>
      <c r="N85" s="169"/>
      <c r="O85" s="46" t="s">
        <v>252</v>
      </c>
      <c r="P85" s="142">
        <v>547926.49</v>
      </c>
      <c r="Q85" s="67" t="s">
        <v>325</v>
      </c>
      <c r="R85" s="172">
        <v>273963.25</v>
      </c>
      <c r="S85" s="46" t="s">
        <v>250</v>
      </c>
      <c r="T85" s="176">
        <v>219170.59</v>
      </c>
      <c r="U85" s="46" t="s">
        <v>243</v>
      </c>
      <c r="V85" s="175">
        <v>54406.55</v>
      </c>
      <c r="W85" s="46" t="s">
        <v>240</v>
      </c>
      <c r="X85" s="175"/>
      <c r="Y85" s="46"/>
      <c r="Z85" s="71"/>
      <c r="AA85" s="71"/>
      <c r="AB85" s="71">
        <f t="shared" si="13"/>
        <v>547540.39</v>
      </c>
      <c r="AC85" s="45">
        <v>547540.39</v>
      </c>
      <c r="AD85" s="88">
        <f t="shared" si="14"/>
        <v>386.099999999991</v>
      </c>
      <c r="AE85" s="92"/>
    </row>
    <row r="86" ht="28.8" customHeight="1" spans="1:31">
      <c r="A86" s="33"/>
      <c r="B86" s="33"/>
      <c r="C86" s="28"/>
      <c r="D86" s="31" t="s">
        <v>49</v>
      </c>
      <c r="E86" s="32"/>
      <c r="F86" s="32"/>
      <c r="G86" s="32"/>
      <c r="H86" s="32"/>
      <c r="I86" s="32"/>
      <c r="J86" s="32"/>
      <c r="K86" s="50"/>
      <c r="L86" s="28"/>
      <c r="M86" s="143"/>
      <c r="N86" s="169"/>
      <c r="O86" s="46"/>
      <c r="P86" s="47"/>
      <c r="Q86" s="67"/>
      <c r="R86" s="68">
        <f t="shared" ref="R86:V86" si="15">SUM(R81:R85)</f>
        <v>3317337.57</v>
      </c>
      <c r="S86" s="46"/>
      <c r="T86" s="71">
        <f t="shared" si="15"/>
        <v>2044952.68</v>
      </c>
      <c r="U86" s="46"/>
      <c r="V86" s="70">
        <f t="shared" si="15"/>
        <v>476677.05</v>
      </c>
      <c r="W86" s="46"/>
      <c r="X86" s="153"/>
      <c r="Y86" s="153"/>
      <c r="Z86" s="71"/>
      <c r="AA86" s="71"/>
      <c r="AB86" s="164">
        <f>SUM(AB81:AB85)</f>
        <v>5838967.3</v>
      </c>
      <c r="AC86" s="45"/>
      <c r="AD86" s="91">
        <f>SUM(AD81:AD85)</f>
        <v>34560.9100000002</v>
      </c>
      <c r="AE86" s="92"/>
    </row>
    <row r="87" ht="32.4" customHeight="1" spans="1:31">
      <c r="A87" s="46">
        <v>6</v>
      </c>
      <c r="B87" s="25">
        <v>2022</v>
      </c>
      <c r="C87" s="25" t="s">
        <v>343</v>
      </c>
      <c r="D87" s="25" t="s">
        <v>33</v>
      </c>
      <c r="E87" s="25" t="s">
        <v>344</v>
      </c>
      <c r="F87" s="27">
        <v>1650000</v>
      </c>
      <c r="G87" s="27">
        <v>165</v>
      </c>
      <c r="H87" s="27">
        <v>165</v>
      </c>
      <c r="I87" s="27"/>
      <c r="J87" s="27"/>
      <c r="K87" s="25" t="s">
        <v>122</v>
      </c>
      <c r="L87" s="25" t="s">
        <v>36</v>
      </c>
      <c r="M87" s="140" t="s">
        <v>345</v>
      </c>
      <c r="N87" s="54">
        <v>650000</v>
      </c>
      <c r="O87" s="46" t="s">
        <v>346</v>
      </c>
      <c r="P87" s="47">
        <v>604012.23</v>
      </c>
      <c r="Q87" s="67" t="s">
        <v>347</v>
      </c>
      <c r="R87" s="68">
        <v>422808.56</v>
      </c>
      <c r="S87" s="46" t="s">
        <v>250</v>
      </c>
      <c r="T87" s="71">
        <v>181203.67</v>
      </c>
      <c r="U87" s="46" t="s">
        <v>348</v>
      </c>
      <c r="V87" s="110"/>
      <c r="W87" s="109"/>
      <c r="X87" s="153"/>
      <c r="Y87" s="153"/>
      <c r="Z87" s="71"/>
      <c r="AA87" s="71"/>
      <c r="AB87" s="71">
        <f t="shared" ref="AB87:AB91" si="16">R87+T87+V87</f>
        <v>604012.23</v>
      </c>
      <c r="AC87" s="109"/>
      <c r="AD87" s="67">
        <f t="shared" si="14"/>
        <v>0</v>
      </c>
      <c r="AE87" s="92"/>
    </row>
    <row r="88" ht="32.4" customHeight="1" spans="1:31">
      <c r="A88" s="46"/>
      <c r="B88" s="28"/>
      <c r="C88" s="28"/>
      <c r="D88" s="28"/>
      <c r="E88" s="28"/>
      <c r="F88" s="30"/>
      <c r="G88" s="30"/>
      <c r="H88" s="30"/>
      <c r="I88" s="30"/>
      <c r="J88" s="30"/>
      <c r="K88" s="28"/>
      <c r="L88" s="28"/>
      <c r="M88" s="170" t="s">
        <v>349</v>
      </c>
      <c r="N88" s="54"/>
      <c r="O88" s="46" t="s">
        <v>350</v>
      </c>
      <c r="P88" s="47">
        <v>6500</v>
      </c>
      <c r="Q88" s="67" t="s">
        <v>351</v>
      </c>
      <c r="R88" s="68">
        <v>6500</v>
      </c>
      <c r="S88" s="46" t="s">
        <v>352</v>
      </c>
      <c r="T88" s="108"/>
      <c r="U88" s="109"/>
      <c r="V88" s="110"/>
      <c r="W88" s="109"/>
      <c r="X88" s="153"/>
      <c r="Y88" s="153"/>
      <c r="Z88" s="71"/>
      <c r="AA88" s="71"/>
      <c r="AB88" s="71">
        <f t="shared" si="16"/>
        <v>6500</v>
      </c>
      <c r="AC88" s="109"/>
      <c r="AD88" s="67">
        <f t="shared" si="14"/>
        <v>0</v>
      </c>
      <c r="AE88" s="92"/>
    </row>
    <row r="89" ht="32.4" customHeight="1" spans="1:31">
      <c r="A89" s="46"/>
      <c r="B89" s="28"/>
      <c r="C89" s="28"/>
      <c r="D89" s="28"/>
      <c r="E89" s="28"/>
      <c r="F89" s="30"/>
      <c r="G89" s="30"/>
      <c r="H89" s="30"/>
      <c r="I89" s="30"/>
      <c r="J89" s="30"/>
      <c r="K89" s="28"/>
      <c r="L89" s="28"/>
      <c r="M89" s="170" t="s">
        <v>349</v>
      </c>
      <c r="N89" s="54"/>
      <c r="O89" s="46" t="s">
        <v>350</v>
      </c>
      <c r="P89" s="47">
        <v>10000</v>
      </c>
      <c r="Q89" s="67" t="s">
        <v>353</v>
      </c>
      <c r="R89" s="68">
        <v>10000</v>
      </c>
      <c r="S89" s="46" t="s">
        <v>352</v>
      </c>
      <c r="T89" s="108"/>
      <c r="U89" s="109"/>
      <c r="V89" s="110"/>
      <c r="W89" s="109"/>
      <c r="X89" s="153"/>
      <c r="Y89" s="153"/>
      <c r="Z89" s="71"/>
      <c r="AA89" s="71"/>
      <c r="AB89" s="71">
        <f t="shared" si="16"/>
        <v>10000</v>
      </c>
      <c r="AC89" s="109"/>
      <c r="AD89" s="67">
        <f t="shared" si="14"/>
        <v>0</v>
      </c>
      <c r="AE89" s="92"/>
    </row>
    <row r="90" ht="32.4" customHeight="1" spans="1:31">
      <c r="A90" s="46"/>
      <c r="B90" s="28"/>
      <c r="C90" s="28"/>
      <c r="D90" s="28"/>
      <c r="E90" s="28"/>
      <c r="F90" s="30"/>
      <c r="G90" s="30"/>
      <c r="H90" s="30"/>
      <c r="I90" s="30"/>
      <c r="J90" s="30"/>
      <c r="K90" s="28"/>
      <c r="L90" s="28"/>
      <c r="M90" s="140" t="s">
        <v>354</v>
      </c>
      <c r="N90" s="54">
        <v>1000000</v>
      </c>
      <c r="O90" s="46" t="s">
        <v>38</v>
      </c>
      <c r="P90" s="47">
        <v>155600</v>
      </c>
      <c r="Q90" s="67" t="s">
        <v>355</v>
      </c>
      <c r="R90" s="68">
        <v>155600</v>
      </c>
      <c r="S90" s="46" t="s">
        <v>355</v>
      </c>
      <c r="T90" s="108"/>
      <c r="U90" s="109"/>
      <c r="V90" s="110"/>
      <c r="W90" s="109"/>
      <c r="X90" s="153"/>
      <c r="Y90" s="153"/>
      <c r="Z90" s="71"/>
      <c r="AA90" s="71"/>
      <c r="AB90" s="71">
        <f t="shared" si="16"/>
        <v>155600</v>
      </c>
      <c r="AC90" s="109"/>
      <c r="AD90" s="67">
        <f t="shared" si="14"/>
        <v>0</v>
      </c>
      <c r="AE90" s="92"/>
    </row>
    <row r="91" ht="36" customHeight="1" spans="1:31">
      <c r="A91" s="46"/>
      <c r="B91" s="33"/>
      <c r="C91" s="33"/>
      <c r="D91" s="33"/>
      <c r="E91" s="33"/>
      <c r="F91" s="34"/>
      <c r="G91" s="34"/>
      <c r="H91" s="34"/>
      <c r="I91" s="34"/>
      <c r="J91" s="34"/>
      <c r="K91" s="33"/>
      <c r="L91" s="33"/>
      <c r="M91" s="170" t="s">
        <v>354</v>
      </c>
      <c r="N91" s="169"/>
      <c r="O91" s="46" t="s">
        <v>356</v>
      </c>
      <c r="P91" s="47">
        <v>834200</v>
      </c>
      <c r="Q91" s="67" t="s">
        <v>357</v>
      </c>
      <c r="R91" s="68">
        <v>834200</v>
      </c>
      <c r="S91" s="46" t="s">
        <v>358</v>
      </c>
      <c r="T91" s="108"/>
      <c r="U91" s="109"/>
      <c r="V91" s="110"/>
      <c r="W91" s="109"/>
      <c r="X91" s="153"/>
      <c r="Y91" s="153"/>
      <c r="Z91" s="71"/>
      <c r="AA91" s="71"/>
      <c r="AB91" s="71">
        <f t="shared" si="16"/>
        <v>834200</v>
      </c>
      <c r="AC91" s="109"/>
      <c r="AD91" s="67">
        <f t="shared" si="14"/>
        <v>0</v>
      </c>
      <c r="AE91" s="92"/>
    </row>
    <row r="92" ht="28.8" customHeight="1" spans="1:31">
      <c r="A92" s="33"/>
      <c r="B92" s="33"/>
      <c r="C92" s="46"/>
      <c r="D92" s="46" t="s">
        <v>49</v>
      </c>
      <c r="E92" s="46"/>
      <c r="F92" s="46"/>
      <c r="G92" s="46"/>
      <c r="H92" s="46"/>
      <c r="I92" s="46"/>
      <c r="J92" s="46"/>
      <c r="K92" s="46"/>
      <c r="L92" s="46"/>
      <c r="M92" s="143"/>
      <c r="N92" s="58">
        <f>SUM(N87:N91)</f>
        <v>1650000</v>
      </c>
      <c r="O92" s="46"/>
      <c r="P92" s="47"/>
      <c r="Q92" s="67"/>
      <c r="R92" s="68">
        <f>SUM(R87:R91)</f>
        <v>1429108.56</v>
      </c>
      <c r="S92" s="46"/>
      <c r="T92" s="71"/>
      <c r="U92" s="46"/>
      <c r="V92" s="70"/>
      <c r="W92" s="46"/>
      <c r="X92" s="153"/>
      <c r="Y92" s="153"/>
      <c r="Z92" s="71"/>
      <c r="AA92" s="71"/>
      <c r="AB92" s="164">
        <f>SUM(AB87:AB91)</f>
        <v>1610312.23</v>
      </c>
      <c r="AC92" s="45"/>
      <c r="AD92" s="91">
        <f>F87-AB92</f>
        <v>39687.77</v>
      </c>
      <c r="AE92" s="92"/>
    </row>
    <row r="93" ht="21" customHeight="1" spans="18:28">
      <c r="R93" s="6">
        <f>R47+R64+R74+R80+R86+R92</f>
        <v>41222645.04</v>
      </c>
      <c r="T93" s="8">
        <f>T47+T64+T74+T80+T86+T92</f>
        <v>30562697.68</v>
      </c>
      <c r="X93" s="183"/>
      <c r="Y93" s="183"/>
      <c r="Z93" s="8"/>
      <c r="AA93" s="8"/>
      <c r="AB93" s="8"/>
    </row>
    <row r="94" ht="21" customHeight="1" spans="24:28">
      <c r="X94" s="183"/>
      <c r="Y94" s="183"/>
      <c r="Z94" s="8"/>
      <c r="AA94" s="8"/>
      <c r="AB94" s="185">
        <f>AB47+AB64+AB74+AB80+AB86+AB92</f>
        <v>86685971.88</v>
      </c>
    </row>
    <row r="122" spans="31:31">
      <c r="AE122" s="223" t="s">
        <v>359</v>
      </c>
    </row>
  </sheetData>
  <mergeCells count="94">
    <mergeCell ref="A1:AD1"/>
    <mergeCell ref="G3:J3"/>
    <mergeCell ref="M3:N3"/>
    <mergeCell ref="O3:AB3"/>
    <mergeCell ref="A47:L47"/>
    <mergeCell ref="C64:L64"/>
    <mergeCell ref="C74:J74"/>
    <mergeCell ref="C80:J80"/>
    <mergeCell ref="D86:K86"/>
    <mergeCell ref="D92:K92"/>
    <mergeCell ref="A3:A4"/>
    <mergeCell ref="A6:A46"/>
    <mergeCell ref="A48:A64"/>
    <mergeCell ref="A65:A74"/>
    <mergeCell ref="A75:A80"/>
    <mergeCell ref="A81:A86"/>
    <mergeCell ref="A87:A91"/>
    <mergeCell ref="B3:B4"/>
    <mergeCell ref="B6:B46"/>
    <mergeCell ref="B48:B64"/>
    <mergeCell ref="B65:B74"/>
    <mergeCell ref="B75:B80"/>
    <mergeCell ref="B81:B86"/>
    <mergeCell ref="B87:B91"/>
    <mergeCell ref="C3:C4"/>
    <mergeCell ref="C6:C46"/>
    <mergeCell ref="C48:C63"/>
    <mergeCell ref="C65:C73"/>
    <mergeCell ref="C75:C79"/>
    <mergeCell ref="C81:C85"/>
    <mergeCell ref="C87:C91"/>
    <mergeCell ref="D3:D4"/>
    <mergeCell ref="D6:D46"/>
    <mergeCell ref="D48:D63"/>
    <mergeCell ref="D65:D73"/>
    <mergeCell ref="D75:D79"/>
    <mergeCell ref="D81:D85"/>
    <mergeCell ref="D87:D91"/>
    <mergeCell ref="E3:E4"/>
    <mergeCell ref="E6:E46"/>
    <mergeCell ref="E48:E63"/>
    <mergeCell ref="E65:E73"/>
    <mergeCell ref="E75:E79"/>
    <mergeCell ref="E81:E85"/>
    <mergeCell ref="E87:E91"/>
    <mergeCell ref="F3:F4"/>
    <mergeCell ref="F6:F46"/>
    <mergeCell ref="F48:F63"/>
    <mergeCell ref="F65:F73"/>
    <mergeCell ref="F75:F79"/>
    <mergeCell ref="F81:F85"/>
    <mergeCell ref="F87:F91"/>
    <mergeCell ref="G6:G46"/>
    <mergeCell ref="G48:G63"/>
    <mergeCell ref="G65:G73"/>
    <mergeCell ref="G75:G79"/>
    <mergeCell ref="G81:G85"/>
    <mergeCell ref="G87:G91"/>
    <mergeCell ref="H6:H46"/>
    <mergeCell ref="H48:H63"/>
    <mergeCell ref="H65:H73"/>
    <mergeCell ref="H75:H79"/>
    <mergeCell ref="H81:H85"/>
    <mergeCell ref="H87:H91"/>
    <mergeCell ref="I6:I46"/>
    <mergeCell ref="I48:I63"/>
    <mergeCell ref="I65:I73"/>
    <mergeCell ref="I75:I79"/>
    <mergeCell ref="I81:I85"/>
    <mergeCell ref="I87:I91"/>
    <mergeCell ref="J6:J46"/>
    <mergeCell ref="J48:J63"/>
    <mergeCell ref="J65:J73"/>
    <mergeCell ref="J75:J79"/>
    <mergeCell ref="J81:J85"/>
    <mergeCell ref="J87:J91"/>
    <mergeCell ref="K3:K4"/>
    <mergeCell ref="K6:K46"/>
    <mergeCell ref="K48:K63"/>
    <mergeCell ref="K65:K73"/>
    <mergeCell ref="K75:K79"/>
    <mergeCell ref="K81:K85"/>
    <mergeCell ref="K87:K91"/>
    <mergeCell ref="L3:L4"/>
    <mergeCell ref="L6:L46"/>
    <mergeCell ref="L48:L63"/>
    <mergeCell ref="L65:L73"/>
    <mergeCell ref="L75:L79"/>
    <mergeCell ref="L81:L85"/>
    <mergeCell ref="L87:L91"/>
    <mergeCell ref="AC3:AC4"/>
    <mergeCell ref="AD3:AD4"/>
    <mergeCell ref="AE3:AE4"/>
    <mergeCell ref="AE75:AE84"/>
  </mergeCells>
  <dataValidations count="1">
    <dataValidation type="list" allowBlank="1" showInputMessage="1" showErrorMessage="1" sqref="D6:D46 D48:D63 D65:D73 D75:D79 D81:D82 D87:D90">
      <formula1>"村级补助经费,秸秆综合利用项目补贴资金,秸秆固化燃料替代散煤市级补贴预拨资金,农药包装废弃物市级奖补资金,促进农业专业合作社发展市级奖补资金,扩种大豆市级补贴资金,侵蚀沟治理资金,财政衔接推进乡村振兴市级补助资金,农村人口防贫补助保险费市级补助资金,农业农村民生项目补贴资金,更换喷头项目补贴资金,秸秆固化燃料替代散煤项目补贴清算资金,农牧业项目贷款担保综合补贴资金,其他"</formula1>
    </dataValidation>
  </dataValidations>
  <printOptions horizontalCentered="1"/>
  <pageMargins left="0.0393700787401575" right="0.0393700787401575" top="0.984251968503937" bottom="0.354330708661417" header="0.31496062992126" footer="0.31496062992126"/>
  <pageSetup paperSize="9" scale="80" fitToHeight="2" orientation="landscape"/>
  <headerFooter alignWithMargins="0">
    <oddFooter>&amp;C第 &amp;P 页</oddFooter>
  </headerFooter>
  <ignoredErrors>
    <ignoredError sqref="AB74" formula="1"/>
    <ignoredError sqref="N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7"/>
  <sheetViews>
    <sheetView zoomScale="80" zoomScaleNormal="80" topLeftCell="M1" workbookViewId="0">
      <pane ySplit="5" topLeftCell="A6" activePane="bottomLeft" state="frozen"/>
      <selection/>
      <selection pane="bottomLeft" activeCell="AH9" sqref="AH9"/>
    </sheetView>
  </sheetViews>
  <sheetFormatPr defaultColWidth="9" defaultRowHeight="14.25"/>
  <cols>
    <col min="1" max="1" width="4.10833333333333" style="2" customWidth="1"/>
    <col min="2" max="2" width="6.44166666666667" style="2" customWidth="1"/>
    <col min="3" max="3" width="10.6666666666667" style="2" customWidth="1"/>
    <col min="4" max="4" width="7.88333333333333" style="2" customWidth="1"/>
    <col min="5" max="5" width="5.55833333333333" style="2" customWidth="1"/>
    <col min="6" max="6" width="11.2416666666667" style="3" customWidth="1"/>
    <col min="7" max="7" width="5.55833333333333" style="4" customWidth="1"/>
    <col min="8" max="8" width="6.55833333333333" style="4" customWidth="1"/>
    <col min="9" max="9" width="5.55833333333333" style="5" customWidth="1"/>
    <col min="10" max="10" width="5.33333333333333" style="5" customWidth="1"/>
    <col min="11" max="11" width="6.88333333333333" style="2" customWidth="1"/>
    <col min="12" max="12" width="6.55833333333333" style="2" customWidth="1"/>
    <col min="13" max="13" width="14.1083333333333" style="2" customWidth="1"/>
    <col min="14" max="14" width="11.1083333333333" style="2" customWidth="1"/>
    <col min="15" max="15" width="12.8833333333333" style="2" customWidth="1"/>
    <col min="16" max="16" width="12.775" style="3" customWidth="1"/>
    <col min="17" max="17" width="9.71666666666667" style="3" customWidth="1"/>
    <col min="18" max="18" width="14" style="6" customWidth="1"/>
    <col min="19" max="19" width="9.21666666666667" style="7" customWidth="1"/>
    <col min="20" max="20" width="12" style="8" customWidth="1"/>
    <col min="21" max="21" width="9.71666666666667" style="7" customWidth="1"/>
    <col min="22" max="22" width="9.21666666666667" style="9" customWidth="1"/>
    <col min="23" max="23" width="9.44166666666667" style="7" customWidth="1"/>
    <col min="24" max="26" width="14.5583333333333" style="7" customWidth="1"/>
    <col min="27" max="27" width="13.5" style="8" customWidth="1"/>
    <col min="28" max="28" width="15.775" style="10" customWidth="1"/>
    <col min="29" max="29" width="8.66666666666667" style="11" customWidth="1"/>
    <col min="30" max="30" width="11.1083333333333" style="11" customWidth="1"/>
    <col min="31" max="31" width="13.4666666666667" style="11" customWidth="1"/>
    <col min="32" max="32" width="13.325" style="11" customWidth="1"/>
    <col min="33" max="33" width="13.6" style="11" customWidth="1"/>
    <col min="34" max="34" width="9" style="11"/>
    <col min="35" max="35" width="10.375" style="11"/>
    <col min="36" max="16384" width="9" style="11"/>
  </cols>
  <sheetData>
    <row r="1" ht="33.75" spans="1:28">
      <c r="A1" s="12" t="s">
        <v>360</v>
      </c>
      <c r="B1" s="12"/>
      <c r="C1" s="12"/>
      <c r="D1" s="12"/>
      <c r="E1" s="12"/>
      <c r="F1" s="13"/>
      <c r="G1" s="14"/>
      <c r="H1" s="14"/>
      <c r="I1" s="14"/>
      <c r="J1" s="14"/>
      <c r="K1" s="12"/>
      <c r="L1" s="35"/>
      <c r="M1" s="36"/>
      <c r="N1" s="35"/>
      <c r="O1" s="35"/>
      <c r="P1" s="13"/>
      <c r="Q1" s="13"/>
      <c r="R1" s="12"/>
      <c r="S1" s="12"/>
      <c r="T1" s="12"/>
      <c r="U1" s="12"/>
      <c r="V1" s="12"/>
      <c r="W1" s="12"/>
      <c r="X1" s="12"/>
      <c r="Y1" s="12"/>
      <c r="Z1" s="12"/>
      <c r="AA1" s="125"/>
      <c r="AB1" s="13"/>
    </row>
    <row r="2" ht="25.5" spans="1:33">
      <c r="A2" s="15"/>
      <c r="B2" s="15"/>
      <c r="C2" s="15"/>
      <c r="D2" s="15"/>
      <c r="E2" s="15"/>
      <c r="F2" s="16"/>
      <c r="G2" s="17"/>
      <c r="H2" s="17"/>
      <c r="I2" s="17"/>
      <c r="J2" s="17"/>
      <c r="K2" s="15"/>
      <c r="L2" s="15"/>
      <c r="M2" s="37"/>
      <c r="N2" s="15"/>
      <c r="O2" s="15"/>
      <c r="P2" s="16"/>
      <c r="Q2" s="16"/>
      <c r="R2" s="60"/>
      <c r="S2" s="61"/>
      <c r="T2" s="62"/>
      <c r="U2" s="61"/>
      <c r="V2" s="63"/>
      <c r="W2" s="61"/>
      <c r="X2" s="61"/>
      <c r="Y2" s="61"/>
      <c r="Z2" s="61"/>
      <c r="AA2" s="62"/>
      <c r="AD2" s="11">
        <v>44860000</v>
      </c>
      <c r="AE2" s="11">
        <v>40630000</v>
      </c>
      <c r="AF2" s="11">
        <v>5920000</v>
      </c>
      <c r="AG2" s="11">
        <v>85490000</v>
      </c>
    </row>
    <row r="3" ht="36" customHeight="1" spans="1:35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9" t="s">
        <v>6</v>
      </c>
      <c r="G3" s="20" t="s">
        <v>7</v>
      </c>
      <c r="H3" s="21"/>
      <c r="I3" s="21"/>
      <c r="J3" s="38"/>
      <c r="K3" s="18" t="s">
        <v>8</v>
      </c>
      <c r="L3" s="18" t="s">
        <v>9</v>
      </c>
      <c r="M3" s="39" t="s">
        <v>10</v>
      </c>
      <c r="N3" s="40"/>
      <c r="O3" s="41" t="s">
        <v>11</v>
      </c>
      <c r="P3" s="42"/>
      <c r="Q3" s="42"/>
      <c r="R3" s="42"/>
      <c r="S3" s="42"/>
      <c r="T3" s="42"/>
      <c r="U3" s="42"/>
      <c r="V3" s="42"/>
      <c r="W3" s="42"/>
      <c r="X3" s="42"/>
      <c r="Y3" s="42"/>
      <c r="Z3" s="84"/>
      <c r="AA3" s="126" t="s">
        <v>12</v>
      </c>
      <c r="AB3" s="19" t="s">
        <v>13</v>
      </c>
      <c r="AC3" s="18" t="s">
        <v>14</v>
      </c>
      <c r="AD3" s="18" t="s">
        <v>361</v>
      </c>
      <c r="AE3" s="18" t="s">
        <v>362</v>
      </c>
      <c r="AF3" s="18" t="s">
        <v>363</v>
      </c>
      <c r="AG3" s="18" t="s">
        <v>364</v>
      </c>
      <c r="AH3" s="18" t="s">
        <v>365</v>
      </c>
      <c r="AI3" s="92" t="s">
        <v>30</v>
      </c>
    </row>
    <row r="4" ht="52.8" customHeight="1" spans="1:35">
      <c r="A4" s="18"/>
      <c r="B4" s="18"/>
      <c r="C4" s="18"/>
      <c r="D4" s="18"/>
      <c r="E4" s="18"/>
      <c r="F4" s="22"/>
      <c r="G4" s="18" t="s">
        <v>15</v>
      </c>
      <c r="H4" s="18" t="s">
        <v>16</v>
      </c>
      <c r="I4" s="18" t="s">
        <v>17</v>
      </c>
      <c r="J4" s="18" t="s">
        <v>18</v>
      </c>
      <c r="K4" s="18"/>
      <c r="L4" s="18"/>
      <c r="M4" s="39" t="s">
        <v>19</v>
      </c>
      <c r="N4" s="18" t="s">
        <v>20</v>
      </c>
      <c r="O4" s="18" t="s">
        <v>21</v>
      </c>
      <c r="P4" s="39" t="s">
        <v>22</v>
      </c>
      <c r="Q4" s="39" t="s">
        <v>23</v>
      </c>
      <c r="R4" s="64" t="s">
        <v>24</v>
      </c>
      <c r="S4" s="18" t="s">
        <v>25</v>
      </c>
      <c r="T4" s="64" t="s">
        <v>26</v>
      </c>
      <c r="U4" s="18" t="s">
        <v>25</v>
      </c>
      <c r="V4" s="65" t="s">
        <v>27</v>
      </c>
      <c r="W4" s="18" t="s">
        <v>25</v>
      </c>
      <c r="X4" s="65" t="s">
        <v>28</v>
      </c>
      <c r="Y4" s="18" t="s">
        <v>25</v>
      </c>
      <c r="Z4" s="18" t="s">
        <v>29</v>
      </c>
      <c r="AA4" s="66"/>
      <c r="AB4" s="22"/>
      <c r="AC4" s="18"/>
      <c r="AD4" s="18">
        <f>Z21+Z51+Z66</f>
        <v>40655297.93</v>
      </c>
      <c r="AE4" s="18">
        <f>Z46+Z59</f>
        <v>38763371.44</v>
      </c>
      <c r="AF4" s="18">
        <f>Z63</f>
        <v>5587679.16</v>
      </c>
      <c r="AG4" s="18">
        <f>AD4+AE4</f>
        <v>79418669.37</v>
      </c>
      <c r="AH4" s="18"/>
      <c r="AI4" s="92">
        <f>N5-Z5</f>
        <v>6403651.46999998</v>
      </c>
    </row>
    <row r="5" ht="52.8" customHeight="1" spans="1:35">
      <c r="A5" s="23"/>
      <c r="B5" s="23"/>
      <c r="C5" s="23"/>
      <c r="D5" s="23"/>
      <c r="E5" s="23"/>
      <c r="F5" s="24">
        <f>F6+F22+F47+F52+F60+F64</f>
        <v>91410000</v>
      </c>
      <c r="G5" s="23">
        <v>9141</v>
      </c>
      <c r="H5" s="23">
        <v>4486</v>
      </c>
      <c r="I5" s="23">
        <v>4063</v>
      </c>
      <c r="J5" s="23">
        <v>592</v>
      </c>
      <c r="K5" s="23"/>
      <c r="L5" s="23"/>
      <c r="M5" s="43"/>
      <c r="N5" s="24">
        <v>91410000</v>
      </c>
      <c r="O5" s="18"/>
      <c r="P5" s="39"/>
      <c r="Q5" s="39"/>
      <c r="R5" s="64"/>
      <c r="S5" s="18"/>
      <c r="T5" s="64"/>
      <c r="U5" s="18"/>
      <c r="V5" s="65"/>
      <c r="W5" s="18"/>
      <c r="X5" s="66"/>
      <c r="Y5" s="66"/>
      <c r="Z5" s="66">
        <f>Z21+Z46+Z51+Z59+Z63+Z66</f>
        <v>85006348.53</v>
      </c>
      <c r="AA5" s="66"/>
      <c r="AB5" s="22">
        <f>N5-Z5</f>
        <v>6403651.46999998</v>
      </c>
      <c r="AC5" s="18"/>
      <c r="AD5" s="87">
        <f t="shared" ref="AD5:AG5" si="0">AD4/AD2</f>
        <v>0.906270573562194</v>
      </c>
      <c r="AE5" s="87">
        <f t="shared" si="0"/>
        <v>0.954057874476987</v>
      </c>
      <c r="AF5" s="87">
        <f t="shared" si="0"/>
        <v>0.943864722972973</v>
      </c>
      <c r="AG5" s="87">
        <f t="shared" si="0"/>
        <v>0.928981978827933</v>
      </c>
      <c r="AH5" s="87">
        <f>Z5/N5</f>
        <v>0.92994583229406</v>
      </c>
      <c r="AI5" s="92"/>
    </row>
    <row r="6" s="1" customFormat="1" ht="38.4" customHeight="1" spans="1:35">
      <c r="A6" s="25">
        <v>1</v>
      </c>
      <c r="B6" s="25">
        <v>2023</v>
      </c>
      <c r="C6" s="25" t="s">
        <v>366</v>
      </c>
      <c r="D6" s="26" t="s">
        <v>367</v>
      </c>
      <c r="E6" s="25" t="s">
        <v>368</v>
      </c>
      <c r="F6" s="27">
        <v>38720000</v>
      </c>
      <c r="G6" s="27">
        <v>3872</v>
      </c>
      <c r="H6" s="27">
        <v>3872</v>
      </c>
      <c r="I6" s="27"/>
      <c r="J6" s="27"/>
      <c r="K6" s="25" t="s">
        <v>369</v>
      </c>
      <c r="L6" s="25" t="s">
        <v>134</v>
      </c>
      <c r="M6" s="44" t="s">
        <v>370</v>
      </c>
      <c r="N6" s="45">
        <v>311.69</v>
      </c>
      <c r="O6" s="46" t="s">
        <v>371</v>
      </c>
      <c r="P6" s="47">
        <v>3069378.61</v>
      </c>
      <c r="Q6" s="67" t="s">
        <v>153</v>
      </c>
      <c r="R6" s="68">
        <v>2148565.03</v>
      </c>
      <c r="S6" s="46" t="s">
        <v>372</v>
      </c>
      <c r="T6" s="71">
        <v>767344.65</v>
      </c>
      <c r="U6" s="46" t="s">
        <v>373</v>
      </c>
      <c r="V6" s="70">
        <v>99172.64</v>
      </c>
      <c r="W6" s="45" t="s">
        <v>374</v>
      </c>
      <c r="X6" s="71"/>
      <c r="Y6" s="71"/>
      <c r="Z6" s="71">
        <f t="shared" ref="Z6:Z20" si="1">R6+T6+V6</f>
        <v>3015082.32</v>
      </c>
      <c r="AA6" s="71">
        <v>3015082.32</v>
      </c>
      <c r="AB6" s="88">
        <f t="shared" ref="AB6:AB13" si="2">P6-R6-T6-V6</f>
        <v>54296.2900000001</v>
      </c>
      <c r="AC6" s="89"/>
      <c r="AD6" s="89">
        <f>AD2-AD4</f>
        <v>4204702.06999999</v>
      </c>
      <c r="AE6" s="89">
        <f>AE2-AE4</f>
        <v>1866628.56</v>
      </c>
      <c r="AF6" s="89">
        <f>AF2-AF4</f>
        <v>332320.84</v>
      </c>
      <c r="AG6" s="89">
        <f>AG2-AG4</f>
        <v>6071330.63</v>
      </c>
      <c r="AH6" s="89"/>
      <c r="AI6" s="89"/>
    </row>
    <row r="7" s="1" customFormat="1" ht="38.4" customHeight="1" spans="1:29">
      <c r="A7" s="28"/>
      <c r="B7" s="28"/>
      <c r="C7" s="28"/>
      <c r="D7" s="29"/>
      <c r="E7" s="28"/>
      <c r="F7" s="30"/>
      <c r="G7" s="30"/>
      <c r="H7" s="30"/>
      <c r="I7" s="30"/>
      <c r="J7" s="30"/>
      <c r="K7" s="28"/>
      <c r="L7" s="28"/>
      <c r="M7" s="44" t="s">
        <v>375</v>
      </c>
      <c r="N7" s="45">
        <v>257.68</v>
      </c>
      <c r="O7" s="46" t="s">
        <v>376</v>
      </c>
      <c r="P7" s="47">
        <v>2542818.13</v>
      </c>
      <c r="Q7" s="67" t="s">
        <v>153</v>
      </c>
      <c r="R7" s="68">
        <v>1779972.69</v>
      </c>
      <c r="S7" s="46" t="s">
        <v>372</v>
      </c>
      <c r="T7" s="71">
        <v>635704.53</v>
      </c>
      <c r="U7" s="46" t="s">
        <v>373</v>
      </c>
      <c r="V7" s="70">
        <v>65033.95</v>
      </c>
      <c r="W7" s="45" t="s">
        <v>377</v>
      </c>
      <c r="X7" s="71"/>
      <c r="Y7" s="71"/>
      <c r="Z7" s="71">
        <f t="shared" si="1"/>
        <v>2480711.17</v>
      </c>
      <c r="AA7" s="71">
        <v>2480711.17</v>
      </c>
      <c r="AB7" s="88">
        <f t="shared" si="2"/>
        <v>62106.9599999999</v>
      </c>
      <c r="AC7" s="89"/>
    </row>
    <row r="8" s="1" customFormat="1" ht="38.4" customHeight="1" spans="1:29">
      <c r="A8" s="28"/>
      <c r="B8" s="28"/>
      <c r="C8" s="28"/>
      <c r="D8" s="29"/>
      <c r="E8" s="28"/>
      <c r="F8" s="30"/>
      <c r="G8" s="30"/>
      <c r="H8" s="30"/>
      <c r="I8" s="30"/>
      <c r="J8" s="30"/>
      <c r="K8" s="28"/>
      <c r="L8" s="28"/>
      <c r="M8" s="44" t="s">
        <v>378</v>
      </c>
      <c r="N8" s="45">
        <v>71.99</v>
      </c>
      <c r="O8" s="48" t="s">
        <v>379</v>
      </c>
      <c r="P8" s="47">
        <v>707009.59</v>
      </c>
      <c r="Q8" s="67" t="s">
        <v>380</v>
      </c>
      <c r="R8" s="68">
        <v>494906.71</v>
      </c>
      <c r="S8" s="46" t="s">
        <v>381</v>
      </c>
      <c r="T8" s="71">
        <v>176752.4</v>
      </c>
      <c r="U8" s="46" t="s">
        <v>373</v>
      </c>
      <c r="V8" s="70"/>
      <c r="W8" s="45"/>
      <c r="X8" s="71"/>
      <c r="Y8" s="71"/>
      <c r="Z8" s="71">
        <f t="shared" si="1"/>
        <v>671659.11</v>
      </c>
      <c r="AA8" s="71"/>
      <c r="AB8" s="88">
        <f t="shared" si="2"/>
        <v>35350.48</v>
      </c>
      <c r="AC8" s="89"/>
    </row>
    <row r="9" s="1" customFormat="1" ht="38.4" customHeight="1" spans="1:29">
      <c r="A9" s="28"/>
      <c r="B9" s="28"/>
      <c r="C9" s="28"/>
      <c r="D9" s="29"/>
      <c r="E9" s="28"/>
      <c r="F9" s="30"/>
      <c r="G9" s="30"/>
      <c r="H9" s="30"/>
      <c r="I9" s="30"/>
      <c r="J9" s="30"/>
      <c r="K9" s="28"/>
      <c r="L9" s="28"/>
      <c r="M9" s="44" t="s">
        <v>382</v>
      </c>
      <c r="N9" s="45">
        <v>284.7</v>
      </c>
      <c r="O9" s="46" t="s">
        <v>383</v>
      </c>
      <c r="P9" s="47">
        <v>2811868.76</v>
      </c>
      <c r="Q9" s="67" t="s">
        <v>153</v>
      </c>
      <c r="R9" s="68">
        <v>1968308.13</v>
      </c>
      <c r="S9" s="46" t="s">
        <v>372</v>
      </c>
      <c r="T9" s="71">
        <v>702967.19</v>
      </c>
      <c r="U9" s="46" t="s">
        <v>373</v>
      </c>
      <c r="V9" s="70">
        <v>82339.53</v>
      </c>
      <c r="W9" s="45" t="s">
        <v>71</v>
      </c>
      <c r="X9" s="71"/>
      <c r="Y9" s="71"/>
      <c r="Z9" s="71">
        <f t="shared" si="1"/>
        <v>2753614.85</v>
      </c>
      <c r="AA9" s="71">
        <v>2753614.85</v>
      </c>
      <c r="AB9" s="88">
        <f t="shared" si="2"/>
        <v>58253.9099999999</v>
      </c>
      <c r="AC9" s="89"/>
    </row>
    <row r="10" s="1" customFormat="1" ht="75" customHeight="1" spans="1:29">
      <c r="A10" s="28"/>
      <c r="B10" s="28"/>
      <c r="C10" s="28"/>
      <c r="D10" s="29"/>
      <c r="E10" s="28"/>
      <c r="F10" s="30"/>
      <c r="G10" s="30"/>
      <c r="H10" s="30"/>
      <c r="I10" s="30"/>
      <c r="J10" s="30"/>
      <c r="K10" s="28"/>
      <c r="L10" s="28"/>
      <c r="M10" s="44" t="s">
        <v>384</v>
      </c>
      <c r="N10" s="45">
        <v>204.91</v>
      </c>
      <c r="O10" s="46" t="s">
        <v>346</v>
      </c>
      <c r="P10" s="47">
        <v>2022533.85</v>
      </c>
      <c r="Q10" s="67" t="s">
        <v>153</v>
      </c>
      <c r="R10" s="68">
        <v>1415773.7</v>
      </c>
      <c r="S10" s="46" t="s">
        <v>372</v>
      </c>
      <c r="T10" s="71">
        <v>505633.46</v>
      </c>
      <c r="U10" s="46" t="s">
        <v>373</v>
      </c>
      <c r="V10" s="70">
        <v>7139.3</v>
      </c>
      <c r="W10" s="45" t="s">
        <v>385</v>
      </c>
      <c r="X10" s="71"/>
      <c r="Y10" s="71"/>
      <c r="Z10" s="71">
        <f t="shared" si="1"/>
        <v>1928546.46</v>
      </c>
      <c r="AA10" s="71">
        <v>1947005.28</v>
      </c>
      <c r="AB10" s="88">
        <f t="shared" si="2"/>
        <v>93987.3900000001</v>
      </c>
      <c r="AC10" s="72" t="s">
        <v>386</v>
      </c>
    </row>
    <row r="11" s="1" customFormat="1" ht="38.4" customHeight="1" spans="1:29">
      <c r="A11" s="28"/>
      <c r="B11" s="28"/>
      <c r="C11" s="28"/>
      <c r="D11" s="29"/>
      <c r="E11" s="28"/>
      <c r="F11" s="30"/>
      <c r="G11" s="30"/>
      <c r="H11" s="30"/>
      <c r="I11" s="30"/>
      <c r="J11" s="30"/>
      <c r="K11" s="28"/>
      <c r="L11" s="28"/>
      <c r="M11" s="44" t="s">
        <v>387</v>
      </c>
      <c r="N11" s="45">
        <v>1202.31</v>
      </c>
      <c r="O11" s="48" t="s">
        <v>388</v>
      </c>
      <c r="P11" s="47">
        <v>12090950.27</v>
      </c>
      <c r="Q11" s="67" t="s">
        <v>389</v>
      </c>
      <c r="R11" s="68">
        <v>3627285.08</v>
      </c>
      <c r="S11" s="46" t="s">
        <v>390</v>
      </c>
      <c r="T11" s="71">
        <v>4836380.11</v>
      </c>
      <c r="U11" s="45" t="s">
        <v>391</v>
      </c>
      <c r="V11" s="70"/>
      <c r="W11" s="45"/>
      <c r="X11" s="71"/>
      <c r="Y11" s="71"/>
      <c r="Z11" s="71">
        <f t="shared" si="1"/>
        <v>8463665.19</v>
      </c>
      <c r="AA11" s="71"/>
      <c r="AB11" s="88">
        <f t="shared" si="2"/>
        <v>3627285.08</v>
      </c>
      <c r="AC11" s="89"/>
    </row>
    <row r="12" s="1" customFormat="1" ht="38.4" customHeight="1" spans="1:29">
      <c r="A12" s="28"/>
      <c r="B12" s="28"/>
      <c r="C12" s="28"/>
      <c r="D12" s="29"/>
      <c r="E12" s="28"/>
      <c r="F12" s="30"/>
      <c r="G12" s="30"/>
      <c r="H12" s="30"/>
      <c r="I12" s="30"/>
      <c r="J12" s="30"/>
      <c r="K12" s="28"/>
      <c r="L12" s="28"/>
      <c r="M12" s="44" t="s">
        <v>392</v>
      </c>
      <c r="N12" s="45"/>
      <c r="O12" s="48" t="s">
        <v>393</v>
      </c>
      <c r="P12" s="47">
        <v>1206168.26</v>
      </c>
      <c r="Q12" s="67" t="s">
        <v>394</v>
      </c>
      <c r="R12" s="68">
        <v>361850.48</v>
      </c>
      <c r="S12" s="46" t="s">
        <v>395</v>
      </c>
      <c r="T12" s="71">
        <v>351921.03</v>
      </c>
      <c r="U12" s="45" t="s">
        <v>390</v>
      </c>
      <c r="V12" s="70">
        <v>91571.18</v>
      </c>
      <c r="W12" s="45" t="s">
        <v>396</v>
      </c>
      <c r="X12" s="71"/>
      <c r="Y12" s="71"/>
      <c r="Z12" s="71">
        <f t="shared" si="1"/>
        <v>805342.69</v>
      </c>
      <c r="AA12" s="71">
        <v>1177122.61</v>
      </c>
      <c r="AB12" s="88">
        <f t="shared" si="2"/>
        <v>400825.57</v>
      </c>
      <c r="AC12" s="89"/>
    </row>
    <row r="13" s="1" customFormat="1" ht="38.4" customHeight="1" spans="1:29">
      <c r="A13" s="28"/>
      <c r="B13" s="28"/>
      <c r="C13" s="28"/>
      <c r="D13" s="29"/>
      <c r="E13" s="28"/>
      <c r="F13" s="30"/>
      <c r="G13" s="30"/>
      <c r="H13" s="30"/>
      <c r="I13" s="30"/>
      <c r="J13" s="30"/>
      <c r="K13" s="28"/>
      <c r="L13" s="28"/>
      <c r="M13" s="49" t="s">
        <v>397</v>
      </c>
      <c r="N13" s="45">
        <v>500</v>
      </c>
      <c r="O13" s="46" t="s">
        <v>398</v>
      </c>
      <c r="P13" s="47">
        <v>4988500</v>
      </c>
      <c r="Q13" s="67" t="s">
        <v>399</v>
      </c>
      <c r="R13" s="68">
        <v>3491950</v>
      </c>
      <c r="S13" s="46" t="s">
        <v>399</v>
      </c>
      <c r="T13" s="71">
        <v>1496550</v>
      </c>
      <c r="U13" s="46" t="s">
        <v>373</v>
      </c>
      <c r="V13" s="70"/>
      <c r="W13" s="45"/>
      <c r="X13" s="71"/>
      <c r="Y13" s="71"/>
      <c r="Z13" s="71">
        <f t="shared" si="1"/>
        <v>4988500</v>
      </c>
      <c r="AA13" s="71"/>
      <c r="AB13" s="88">
        <f t="shared" si="2"/>
        <v>0</v>
      </c>
      <c r="AC13" s="89"/>
    </row>
    <row r="14" s="1" customFormat="1" ht="38.4" customHeight="1" spans="1:29">
      <c r="A14" s="28"/>
      <c r="B14" s="28"/>
      <c r="C14" s="28"/>
      <c r="D14" s="29"/>
      <c r="E14" s="28"/>
      <c r="F14" s="30"/>
      <c r="G14" s="30"/>
      <c r="H14" s="30"/>
      <c r="I14" s="30"/>
      <c r="J14" s="30"/>
      <c r="K14" s="28"/>
      <c r="L14" s="28"/>
      <c r="M14" s="49" t="s">
        <v>400</v>
      </c>
      <c r="N14" s="45"/>
      <c r="O14" s="46" t="s">
        <v>401</v>
      </c>
      <c r="P14" s="47">
        <v>1362800</v>
      </c>
      <c r="Q14" s="67" t="s">
        <v>282</v>
      </c>
      <c r="R14" s="68">
        <v>1362800</v>
      </c>
      <c r="S14" s="46" t="s">
        <v>390</v>
      </c>
      <c r="T14" s="71"/>
      <c r="U14" s="46"/>
      <c r="V14" s="70"/>
      <c r="W14" s="45"/>
      <c r="X14" s="71"/>
      <c r="Y14" s="71"/>
      <c r="Z14" s="71">
        <f t="shared" si="1"/>
        <v>1362800</v>
      </c>
      <c r="AA14" s="71"/>
      <c r="AB14" s="88"/>
      <c r="AC14" s="89"/>
    </row>
    <row r="15" s="1" customFormat="1" ht="38.4" customHeight="1" spans="1:29">
      <c r="A15" s="28"/>
      <c r="B15" s="28"/>
      <c r="C15" s="28"/>
      <c r="D15" s="29"/>
      <c r="E15" s="28"/>
      <c r="F15" s="30"/>
      <c r="G15" s="30"/>
      <c r="H15" s="30"/>
      <c r="I15" s="30"/>
      <c r="J15" s="30"/>
      <c r="K15" s="28"/>
      <c r="L15" s="28"/>
      <c r="M15" s="49" t="s">
        <v>402</v>
      </c>
      <c r="N15" s="45">
        <v>800</v>
      </c>
      <c r="O15" s="46" t="s">
        <v>403</v>
      </c>
      <c r="P15" s="47">
        <v>6154272.79</v>
      </c>
      <c r="Q15" s="67" t="s">
        <v>404</v>
      </c>
      <c r="R15" s="68">
        <v>1846281.84</v>
      </c>
      <c r="S15" s="46" t="s">
        <v>395</v>
      </c>
      <c r="T15" s="71">
        <v>2461709.11</v>
      </c>
      <c r="U15" s="46" t="s">
        <v>405</v>
      </c>
      <c r="V15" s="70">
        <v>1230854.56</v>
      </c>
      <c r="W15" s="45" t="s">
        <v>391</v>
      </c>
      <c r="X15" s="71"/>
      <c r="Y15" s="71"/>
      <c r="Z15" s="71">
        <f t="shared" si="1"/>
        <v>5538845.51</v>
      </c>
      <c r="AA15" s="71"/>
      <c r="AB15" s="88">
        <f t="shared" ref="AB15:AB20" si="3">P15-R15-T15-V15</f>
        <v>615427.28</v>
      </c>
      <c r="AC15" s="89"/>
    </row>
    <row r="16" s="1" customFormat="1" ht="81" customHeight="1" spans="1:29">
      <c r="A16" s="28"/>
      <c r="B16" s="28"/>
      <c r="C16" s="28"/>
      <c r="D16" s="29"/>
      <c r="E16" s="28"/>
      <c r="F16" s="30"/>
      <c r="G16" s="30"/>
      <c r="H16" s="30"/>
      <c r="I16" s="30"/>
      <c r="J16" s="30"/>
      <c r="K16" s="28"/>
      <c r="L16" s="28"/>
      <c r="M16" s="57" t="s">
        <v>406</v>
      </c>
      <c r="N16" s="45"/>
      <c r="O16" s="46" t="s">
        <v>124</v>
      </c>
      <c r="P16" s="47">
        <v>146000</v>
      </c>
      <c r="Q16" s="67" t="s">
        <v>407</v>
      </c>
      <c r="R16" s="68">
        <v>143130.63</v>
      </c>
      <c r="S16" s="46" t="s">
        <v>385</v>
      </c>
      <c r="T16" s="71"/>
      <c r="U16" s="46"/>
      <c r="V16" s="70"/>
      <c r="W16" s="45"/>
      <c r="X16" s="71"/>
      <c r="Y16" s="71"/>
      <c r="Z16" s="71">
        <f t="shared" si="1"/>
        <v>143130.63</v>
      </c>
      <c r="AA16" s="71">
        <v>143130.63</v>
      </c>
      <c r="AB16" s="88">
        <f t="shared" si="3"/>
        <v>2869.37</v>
      </c>
      <c r="AC16" s="89"/>
    </row>
    <row r="17" s="1" customFormat="1" ht="42" customHeight="1" spans="1:29">
      <c r="A17" s="28"/>
      <c r="B17" s="28"/>
      <c r="C17" s="28"/>
      <c r="D17" s="29"/>
      <c r="E17" s="28"/>
      <c r="F17" s="30"/>
      <c r="G17" s="30"/>
      <c r="H17" s="30"/>
      <c r="I17" s="30"/>
      <c r="J17" s="30"/>
      <c r="K17" s="28"/>
      <c r="L17" s="28"/>
      <c r="M17" s="57" t="s">
        <v>408</v>
      </c>
      <c r="N17" s="45">
        <v>200</v>
      </c>
      <c r="O17" s="46" t="s">
        <v>409</v>
      </c>
      <c r="P17" s="47">
        <v>1990000</v>
      </c>
      <c r="Q17" s="67" t="s">
        <v>410</v>
      </c>
      <c r="R17" s="68">
        <v>1990000</v>
      </c>
      <c r="S17" s="46" t="s">
        <v>405</v>
      </c>
      <c r="T17" s="71"/>
      <c r="U17" s="46"/>
      <c r="V17" s="70"/>
      <c r="W17" s="45"/>
      <c r="X17" s="71"/>
      <c r="Y17" s="71"/>
      <c r="Z17" s="71">
        <f t="shared" si="1"/>
        <v>1990000</v>
      </c>
      <c r="AA17" s="71"/>
      <c r="AB17" s="88">
        <f t="shared" si="3"/>
        <v>0</v>
      </c>
      <c r="AC17" s="89"/>
    </row>
    <row r="18" s="1" customFormat="1" ht="42" customHeight="1" spans="1:29">
      <c r="A18" s="28"/>
      <c r="B18" s="28"/>
      <c r="C18" s="28"/>
      <c r="D18" s="29"/>
      <c r="E18" s="28"/>
      <c r="F18" s="30"/>
      <c r="G18" s="30"/>
      <c r="H18" s="30"/>
      <c r="I18" s="30"/>
      <c r="J18" s="30"/>
      <c r="K18" s="28"/>
      <c r="L18" s="28"/>
      <c r="M18" s="57" t="s">
        <v>411</v>
      </c>
      <c r="N18" s="45"/>
      <c r="O18" s="46" t="s">
        <v>412</v>
      </c>
      <c r="P18" s="47">
        <v>720000</v>
      </c>
      <c r="Q18" s="67" t="s">
        <v>413</v>
      </c>
      <c r="R18" s="68">
        <v>125600</v>
      </c>
      <c r="S18" s="46" t="s">
        <v>373</v>
      </c>
      <c r="T18" s="71">
        <v>151600</v>
      </c>
      <c r="U18" s="46" t="s">
        <v>374</v>
      </c>
      <c r="V18" s="70"/>
      <c r="W18" s="45"/>
      <c r="X18" s="71"/>
      <c r="Y18" s="71"/>
      <c r="Z18" s="71">
        <f t="shared" si="1"/>
        <v>277200</v>
      </c>
      <c r="AA18" s="71"/>
      <c r="AB18" s="88">
        <f t="shared" si="3"/>
        <v>442800</v>
      </c>
      <c r="AC18" s="89"/>
    </row>
    <row r="19" s="1" customFormat="1" ht="51" customHeight="1" spans="1:29">
      <c r="A19" s="28"/>
      <c r="B19" s="28"/>
      <c r="C19" s="28"/>
      <c r="D19" s="29"/>
      <c r="E19" s="28"/>
      <c r="F19" s="30"/>
      <c r="G19" s="30"/>
      <c r="H19" s="30"/>
      <c r="I19" s="30"/>
      <c r="J19" s="30"/>
      <c r="K19" s="28"/>
      <c r="L19" s="28"/>
      <c r="M19" s="57" t="s">
        <v>414</v>
      </c>
      <c r="N19" s="45"/>
      <c r="O19" s="46" t="s">
        <v>415</v>
      </c>
      <c r="P19" s="47">
        <v>120000</v>
      </c>
      <c r="Q19" s="67" t="s">
        <v>416</v>
      </c>
      <c r="R19" s="68">
        <v>110000</v>
      </c>
      <c r="S19" s="46" t="s">
        <v>417</v>
      </c>
      <c r="T19" s="71"/>
      <c r="U19" s="46"/>
      <c r="V19" s="70"/>
      <c r="W19" s="45"/>
      <c r="X19" s="71"/>
      <c r="Y19" s="71"/>
      <c r="Z19" s="71">
        <f t="shared" si="1"/>
        <v>110000</v>
      </c>
      <c r="AA19" s="71"/>
      <c r="AB19" s="88">
        <f t="shared" si="3"/>
        <v>10000</v>
      </c>
      <c r="AC19" s="89"/>
    </row>
    <row r="20" s="1" customFormat="1" ht="42" customHeight="1" spans="1:29">
      <c r="A20" s="28"/>
      <c r="B20" s="28"/>
      <c r="C20" s="28"/>
      <c r="D20" s="29"/>
      <c r="E20" s="28"/>
      <c r="F20" s="30"/>
      <c r="G20" s="30"/>
      <c r="H20" s="30"/>
      <c r="I20" s="30"/>
      <c r="J20" s="30"/>
      <c r="K20" s="28"/>
      <c r="L20" s="28"/>
      <c r="M20" s="49" t="s">
        <v>328</v>
      </c>
      <c r="N20" s="45">
        <v>38.72</v>
      </c>
      <c r="O20" s="46"/>
      <c r="P20" s="47"/>
      <c r="Q20" s="67"/>
      <c r="R20" s="68"/>
      <c r="S20" s="46"/>
      <c r="T20" s="71"/>
      <c r="U20" s="46"/>
      <c r="V20" s="70"/>
      <c r="W20" s="45"/>
      <c r="X20" s="71"/>
      <c r="Y20" s="71"/>
      <c r="Z20" s="71">
        <f t="shared" si="1"/>
        <v>0</v>
      </c>
      <c r="AA20" s="71"/>
      <c r="AB20" s="88">
        <f t="shared" si="3"/>
        <v>0</v>
      </c>
      <c r="AC20" s="89"/>
    </row>
    <row r="21" s="1" customFormat="1" ht="19.2" customHeight="1" spans="1:30">
      <c r="A21" s="31" t="s">
        <v>49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50"/>
      <c r="M21" s="48"/>
      <c r="N21" s="51">
        <f>SUM(N6:N20)</f>
        <v>3872</v>
      </c>
      <c r="O21" s="46"/>
      <c r="P21" s="46">
        <f>SUM(P6:P20)</f>
        <v>39932300.26</v>
      </c>
      <c r="Q21" s="72"/>
      <c r="R21" s="68">
        <f>SUM(R6:R20)</f>
        <v>20866424.29</v>
      </c>
      <c r="S21" s="72"/>
      <c r="T21" s="73">
        <f>SUM(T6:T20)</f>
        <v>12086562.48</v>
      </c>
      <c r="U21" s="72"/>
      <c r="V21" s="74">
        <f>SUM(V6:V20)</f>
        <v>1576111.16</v>
      </c>
      <c r="W21" s="72"/>
      <c r="X21" s="75"/>
      <c r="Y21" s="75"/>
      <c r="Z21" s="90">
        <f>SUM(Z6:Z20)</f>
        <v>34529097.93</v>
      </c>
      <c r="AA21" s="73"/>
      <c r="AB21" s="91">
        <f>F6-Z21</f>
        <v>4190902.06999999</v>
      </c>
      <c r="AC21" s="46"/>
      <c r="AD21" s="127"/>
    </row>
    <row r="22" s="1" customFormat="1" ht="38" customHeight="1" spans="1:30">
      <c r="A22" s="25">
        <v>2</v>
      </c>
      <c r="B22" s="25">
        <v>2023</v>
      </c>
      <c r="C22" s="25" t="s">
        <v>418</v>
      </c>
      <c r="D22" s="25" t="s">
        <v>419</v>
      </c>
      <c r="E22" s="25" t="s">
        <v>221</v>
      </c>
      <c r="F22" s="27">
        <v>36090000</v>
      </c>
      <c r="G22" s="27">
        <v>3609</v>
      </c>
      <c r="H22" s="27"/>
      <c r="I22" s="27">
        <v>3609</v>
      </c>
      <c r="J22" s="27"/>
      <c r="K22" s="25" t="s">
        <v>369</v>
      </c>
      <c r="L22" s="25" t="s">
        <v>134</v>
      </c>
      <c r="M22" s="44" t="s">
        <v>420</v>
      </c>
      <c r="N22" s="48">
        <v>317.24</v>
      </c>
      <c r="O22" s="48" t="s">
        <v>421</v>
      </c>
      <c r="P22" s="46">
        <v>3036541.26</v>
      </c>
      <c r="Q22" s="72" t="s">
        <v>422</v>
      </c>
      <c r="R22" s="68">
        <v>2125578.88</v>
      </c>
      <c r="S22" s="76" t="s">
        <v>153</v>
      </c>
      <c r="T22" s="73">
        <v>759135.32</v>
      </c>
      <c r="U22" s="76" t="s">
        <v>373</v>
      </c>
      <c r="V22" s="74">
        <v>107579.67</v>
      </c>
      <c r="W22" s="76" t="s">
        <v>71</v>
      </c>
      <c r="X22" s="71"/>
      <c r="Y22" s="71"/>
      <c r="Z22" s="71">
        <f t="shared" ref="Z22:Z45" si="4">R22+T22+V22</f>
        <v>2992293.87</v>
      </c>
      <c r="AA22" s="73">
        <v>2992293.87</v>
      </c>
      <c r="AB22" s="88">
        <f t="shared" ref="AB22:AB26" si="5">P22-R22-T22-V22</f>
        <v>44247.3899999999</v>
      </c>
      <c r="AC22" s="46"/>
      <c r="AD22" s="127"/>
    </row>
    <row r="23" s="1" customFormat="1" ht="36" spans="1:30">
      <c r="A23" s="28"/>
      <c r="B23" s="28"/>
      <c r="C23" s="28"/>
      <c r="D23" s="28"/>
      <c r="E23" s="28"/>
      <c r="F23" s="30"/>
      <c r="G23" s="30"/>
      <c r="H23" s="30"/>
      <c r="I23" s="30"/>
      <c r="J23" s="30"/>
      <c r="K23" s="28"/>
      <c r="L23" s="28"/>
      <c r="M23" s="44" t="s">
        <v>423</v>
      </c>
      <c r="N23" s="48">
        <v>398.28</v>
      </c>
      <c r="O23" s="48" t="s">
        <v>296</v>
      </c>
      <c r="P23" s="46">
        <v>3802297.85</v>
      </c>
      <c r="Q23" s="72" t="s">
        <v>422</v>
      </c>
      <c r="R23" s="68">
        <v>2661608.5</v>
      </c>
      <c r="S23" s="76" t="s">
        <v>153</v>
      </c>
      <c r="T23" s="73">
        <v>950574.46</v>
      </c>
      <c r="U23" s="76" t="s">
        <v>373</v>
      </c>
      <c r="V23" s="74">
        <v>121477.07</v>
      </c>
      <c r="W23" s="76" t="s">
        <v>374</v>
      </c>
      <c r="X23" s="71"/>
      <c r="Y23" s="71"/>
      <c r="Z23" s="71">
        <f t="shared" si="4"/>
        <v>3733660.03</v>
      </c>
      <c r="AA23" s="73">
        <v>3733660.03</v>
      </c>
      <c r="AB23" s="88">
        <f t="shared" si="5"/>
        <v>68637.8200000001</v>
      </c>
      <c r="AC23" s="46"/>
      <c r="AD23" s="127"/>
    </row>
    <row r="24" s="1" customFormat="1" ht="36" spans="1:30">
      <c r="A24" s="28"/>
      <c r="B24" s="28"/>
      <c r="C24" s="28"/>
      <c r="D24" s="28"/>
      <c r="E24" s="28"/>
      <c r="F24" s="30"/>
      <c r="G24" s="30"/>
      <c r="H24" s="30"/>
      <c r="I24" s="30"/>
      <c r="J24" s="30"/>
      <c r="K24" s="28"/>
      <c r="L24" s="28"/>
      <c r="M24" s="44" t="s">
        <v>424</v>
      </c>
      <c r="N24" s="48">
        <v>179.67</v>
      </c>
      <c r="O24" s="48" t="s">
        <v>425</v>
      </c>
      <c r="P24" s="46">
        <v>1748130.59</v>
      </c>
      <c r="Q24" s="72" t="s">
        <v>422</v>
      </c>
      <c r="R24" s="68">
        <v>1223691.41</v>
      </c>
      <c r="S24" s="76" t="s">
        <v>153</v>
      </c>
      <c r="T24" s="73">
        <v>437032.65</v>
      </c>
      <c r="U24" s="76" t="s">
        <v>373</v>
      </c>
      <c r="V24" s="74">
        <v>2088.66</v>
      </c>
      <c r="W24" s="76" t="s">
        <v>377</v>
      </c>
      <c r="X24" s="71"/>
      <c r="Y24" s="71"/>
      <c r="Z24" s="71">
        <f t="shared" si="4"/>
        <v>1662812.72</v>
      </c>
      <c r="AA24" s="73">
        <v>1662812.72</v>
      </c>
      <c r="AB24" s="88">
        <f t="shared" si="5"/>
        <v>85317.8700000001</v>
      </c>
      <c r="AC24" s="46"/>
      <c r="AD24" s="127"/>
    </row>
    <row r="25" s="1" customFormat="1" ht="36" spans="1:30">
      <c r="A25" s="28"/>
      <c r="B25" s="28"/>
      <c r="C25" s="28"/>
      <c r="D25" s="28"/>
      <c r="E25" s="28"/>
      <c r="F25" s="30"/>
      <c r="G25" s="30"/>
      <c r="H25" s="30"/>
      <c r="I25" s="30"/>
      <c r="J25" s="30"/>
      <c r="K25" s="28"/>
      <c r="L25" s="28"/>
      <c r="M25" s="44" t="s">
        <v>426</v>
      </c>
      <c r="N25" s="48">
        <v>95.71</v>
      </c>
      <c r="O25" s="48" t="s">
        <v>427</v>
      </c>
      <c r="P25" s="46">
        <v>929421.76</v>
      </c>
      <c r="Q25" s="72" t="s">
        <v>380</v>
      </c>
      <c r="R25" s="68">
        <v>650595.23</v>
      </c>
      <c r="S25" s="76" t="s">
        <v>153</v>
      </c>
      <c r="T25" s="68">
        <v>232355.44</v>
      </c>
      <c r="U25" s="76" t="s">
        <v>373</v>
      </c>
      <c r="V25" s="74">
        <v>4545.21</v>
      </c>
      <c r="W25" s="76" t="s">
        <v>428</v>
      </c>
      <c r="X25" s="71"/>
      <c r="Y25" s="71"/>
      <c r="Z25" s="71">
        <f t="shared" si="4"/>
        <v>887495.88</v>
      </c>
      <c r="AA25" s="73">
        <v>887495.88</v>
      </c>
      <c r="AB25" s="88">
        <f t="shared" si="5"/>
        <v>41925.88</v>
      </c>
      <c r="AC25" s="46"/>
      <c r="AD25" s="127"/>
    </row>
    <row r="26" s="1" customFormat="1" ht="36" spans="1:30">
      <c r="A26" s="28"/>
      <c r="B26" s="28"/>
      <c r="C26" s="28"/>
      <c r="D26" s="28"/>
      <c r="E26" s="28"/>
      <c r="F26" s="30"/>
      <c r="G26" s="30"/>
      <c r="H26" s="30"/>
      <c r="I26" s="30"/>
      <c r="J26" s="30"/>
      <c r="K26" s="28"/>
      <c r="L26" s="28"/>
      <c r="M26" s="44" t="s">
        <v>429</v>
      </c>
      <c r="N26" s="48">
        <v>160.31</v>
      </c>
      <c r="O26" s="48" t="s">
        <v>430</v>
      </c>
      <c r="P26" s="46">
        <v>1574122.86</v>
      </c>
      <c r="Q26" s="72" t="s">
        <v>422</v>
      </c>
      <c r="R26" s="68">
        <v>1101886</v>
      </c>
      <c r="S26" s="76" t="s">
        <v>153</v>
      </c>
      <c r="T26" s="73">
        <v>393530.72</v>
      </c>
      <c r="U26" s="76" t="s">
        <v>373</v>
      </c>
      <c r="V26" s="74">
        <v>37056.99</v>
      </c>
      <c r="W26" s="76" t="s">
        <v>431</v>
      </c>
      <c r="X26" s="71"/>
      <c r="Y26" s="71"/>
      <c r="Z26" s="71">
        <f t="shared" si="4"/>
        <v>1532473.71</v>
      </c>
      <c r="AA26" s="73">
        <v>1532473.71</v>
      </c>
      <c r="AB26" s="88">
        <f t="shared" si="5"/>
        <v>41649.1500000001</v>
      </c>
      <c r="AC26" s="46"/>
      <c r="AD26" s="127"/>
    </row>
    <row r="27" s="1" customFormat="1" ht="27" customHeight="1" spans="1:30">
      <c r="A27" s="28"/>
      <c r="B27" s="28"/>
      <c r="C27" s="28"/>
      <c r="D27" s="28"/>
      <c r="E27" s="28"/>
      <c r="F27" s="30"/>
      <c r="G27" s="30"/>
      <c r="H27" s="30"/>
      <c r="I27" s="30"/>
      <c r="J27" s="30"/>
      <c r="K27" s="28"/>
      <c r="L27" s="28"/>
      <c r="M27" s="44" t="s">
        <v>392</v>
      </c>
      <c r="N27" s="48"/>
      <c r="O27" s="48" t="s">
        <v>393</v>
      </c>
      <c r="P27" s="46"/>
      <c r="Q27" s="72"/>
      <c r="R27" s="68">
        <v>371779.92</v>
      </c>
      <c r="S27" s="76" t="s">
        <v>390</v>
      </c>
      <c r="T27" s="73"/>
      <c r="U27" s="76"/>
      <c r="V27" s="74"/>
      <c r="W27" s="76"/>
      <c r="X27" s="71"/>
      <c r="Y27" s="71"/>
      <c r="Z27" s="71">
        <f t="shared" si="4"/>
        <v>371779.92</v>
      </c>
      <c r="AA27" s="73"/>
      <c r="AB27" s="88"/>
      <c r="AC27" s="46"/>
      <c r="AD27" s="127"/>
    </row>
    <row r="28" s="1" customFormat="1" ht="36" spans="1:30">
      <c r="A28" s="28"/>
      <c r="B28" s="28"/>
      <c r="C28" s="28"/>
      <c r="D28" s="28"/>
      <c r="E28" s="28"/>
      <c r="F28" s="30"/>
      <c r="G28" s="30"/>
      <c r="H28" s="30"/>
      <c r="I28" s="30"/>
      <c r="J28" s="30"/>
      <c r="K28" s="28"/>
      <c r="L28" s="28"/>
      <c r="M28" s="44" t="s">
        <v>432</v>
      </c>
      <c r="N28" s="48">
        <v>119.7</v>
      </c>
      <c r="O28" s="48" t="s">
        <v>433</v>
      </c>
      <c r="P28" s="46">
        <v>1045801.2</v>
      </c>
      <c r="Q28" s="72" t="s">
        <v>380</v>
      </c>
      <c r="R28" s="77">
        <v>732060.84</v>
      </c>
      <c r="S28" s="76" t="s">
        <v>372</v>
      </c>
      <c r="T28" s="73">
        <v>261450.3</v>
      </c>
      <c r="U28" s="76" t="s">
        <v>373</v>
      </c>
      <c r="V28" s="74"/>
      <c r="W28" s="76"/>
      <c r="X28" s="71"/>
      <c r="Y28" s="71"/>
      <c r="Z28" s="71">
        <f t="shared" si="4"/>
        <v>993511.14</v>
      </c>
      <c r="AA28" s="73"/>
      <c r="AB28" s="88">
        <f t="shared" ref="AB28:AB45" si="6">P28-R28-T28-V28</f>
        <v>52290.06</v>
      </c>
      <c r="AC28" s="46"/>
      <c r="AD28" s="127"/>
    </row>
    <row r="29" s="1" customFormat="1" ht="36" spans="1:30">
      <c r="A29" s="28"/>
      <c r="B29" s="28"/>
      <c r="C29" s="28"/>
      <c r="D29" s="28"/>
      <c r="E29" s="28"/>
      <c r="F29" s="30"/>
      <c r="G29" s="30"/>
      <c r="H29" s="30"/>
      <c r="I29" s="30"/>
      <c r="J29" s="30"/>
      <c r="K29" s="28"/>
      <c r="L29" s="28"/>
      <c r="M29" s="44" t="s">
        <v>434</v>
      </c>
      <c r="N29" s="48">
        <v>201.94</v>
      </c>
      <c r="O29" s="48" t="s">
        <v>435</v>
      </c>
      <c r="P29" s="46">
        <v>1987431.94</v>
      </c>
      <c r="Q29" s="72" t="s">
        <v>422</v>
      </c>
      <c r="R29" s="68">
        <v>1391202.36</v>
      </c>
      <c r="S29" s="76" t="s">
        <v>153</v>
      </c>
      <c r="T29" s="73">
        <v>496857.99</v>
      </c>
      <c r="U29" s="76" t="s">
        <v>373</v>
      </c>
      <c r="V29" s="74">
        <v>26654.26</v>
      </c>
      <c r="W29" s="76" t="s">
        <v>71</v>
      </c>
      <c r="X29" s="71"/>
      <c r="Y29" s="71"/>
      <c r="Z29" s="71">
        <f t="shared" si="4"/>
        <v>1914714.61</v>
      </c>
      <c r="AA29" s="73">
        <v>1914714.61</v>
      </c>
      <c r="AB29" s="88">
        <f t="shared" si="6"/>
        <v>72717.3299999999</v>
      </c>
      <c r="AC29" s="46"/>
      <c r="AD29" s="127"/>
    </row>
    <row r="30" s="1" customFormat="1" ht="36" spans="1:30">
      <c r="A30" s="28"/>
      <c r="B30" s="28"/>
      <c r="C30" s="28"/>
      <c r="D30" s="28"/>
      <c r="E30" s="28"/>
      <c r="F30" s="30"/>
      <c r="G30" s="30"/>
      <c r="H30" s="30"/>
      <c r="I30" s="30"/>
      <c r="J30" s="30"/>
      <c r="K30" s="28"/>
      <c r="L30" s="28"/>
      <c r="M30" s="44" t="s">
        <v>436</v>
      </c>
      <c r="N30" s="48">
        <v>159.81</v>
      </c>
      <c r="O30" s="48" t="s">
        <v>437</v>
      </c>
      <c r="P30" s="46">
        <v>1566035.93</v>
      </c>
      <c r="Q30" s="72" t="s">
        <v>422</v>
      </c>
      <c r="R30" s="124">
        <v>1096225.15</v>
      </c>
      <c r="S30" s="76" t="s">
        <v>153</v>
      </c>
      <c r="T30" s="73">
        <v>391508.98</v>
      </c>
      <c r="U30" s="76" t="s">
        <v>373</v>
      </c>
      <c r="V30" s="74">
        <v>37916.58</v>
      </c>
      <c r="W30" s="76" t="s">
        <v>438</v>
      </c>
      <c r="X30" s="71"/>
      <c r="Y30" s="71"/>
      <c r="Z30" s="71">
        <f t="shared" si="4"/>
        <v>1525650.71</v>
      </c>
      <c r="AA30" s="73">
        <v>1525650.71</v>
      </c>
      <c r="AB30" s="88">
        <f t="shared" si="6"/>
        <v>40385.22</v>
      </c>
      <c r="AC30" s="46"/>
      <c r="AD30" s="127"/>
    </row>
    <row r="31" s="1" customFormat="1" ht="36" spans="1:30">
      <c r="A31" s="28"/>
      <c r="B31" s="28"/>
      <c r="C31" s="28"/>
      <c r="D31" s="28"/>
      <c r="E31" s="28"/>
      <c r="F31" s="30"/>
      <c r="G31" s="30"/>
      <c r="H31" s="30"/>
      <c r="I31" s="30"/>
      <c r="J31" s="30"/>
      <c r="K31" s="28"/>
      <c r="L31" s="28"/>
      <c r="M31" s="44" t="s">
        <v>439</v>
      </c>
      <c r="N31" s="48">
        <v>85.02</v>
      </c>
      <c r="O31" s="48" t="s">
        <v>440</v>
      </c>
      <c r="P31" s="46">
        <v>831554.56</v>
      </c>
      <c r="Q31" s="72" t="s">
        <v>380</v>
      </c>
      <c r="R31" s="68">
        <v>582088.19</v>
      </c>
      <c r="S31" s="76" t="s">
        <v>153</v>
      </c>
      <c r="T31" s="68">
        <v>207888.64</v>
      </c>
      <c r="U31" s="76" t="s">
        <v>373</v>
      </c>
      <c r="V31" s="74">
        <v>33896.01</v>
      </c>
      <c r="W31" s="76" t="s">
        <v>71</v>
      </c>
      <c r="X31" s="71"/>
      <c r="Y31" s="71"/>
      <c r="Z31" s="71">
        <f t="shared" si="4"/>
        <v>823872.84</v>
      </c>
      <c r="AA31" s="73">
        <v>823872.84</v>
      </c>
      <c r="AB31" s="88">
        <f t="shared" si="6"/>
        <v>7681.7200000001</v>
      </c>
      <c r="AC31" s="46"/>
      <c r="AD31" s="127"/>
    </row>
    <row r="32" s="1" customFormat="1" ht="36" spans="1:30">
      <c r="A32" s="28"/>
      <c r="B32" s="28"/>
      <c r="C32" s="28"/>
      <c r="D32" s="28"/>
      <c r="E32" s="28"/>
      <c r="F32" s="30"/>
      <c r="G32" s="30"/>
      <c r="H32" s="30"/>
      <c r="I32" s="30"/>
      <c r="J32" s="30"/>
      <c r="K32" s="28"/>
      <c r="L32" s="28"/>
      <c r="M32" s="44" t="s">
        <v>441</v>
      </c>
      <c r="N32" s="48">
        <v>113.1</v>
      </c>
      <c r="O32" s="48" t="s">
        <v>442</v>
      </c>
      <c r="P32" s="46">
        <v>1109414.02</v>
      </c>
      <c r="Q32" s="72" t="s">
        <v>380</v>
      </c>
      <c r="R32" s="68">
        <v>776589.81</v>
      </c>
      <c r="S32" s="76" t="s">
        <v>153</v>
      </c>
      <c r="T32" s="73">
        <v>277353.51</v>
      </c>
      <c r="U32" s="76" t="s">
        <v>373</v>
      </c>
      <c r="V32" s="74">
        <v>43831.24</v>
      </c>
      <c r="W32" s="76" t="s">
        <v>71</v>
      </c>
      <c r="X32" s="71"/>
      <c r="Y32" s="71"/>
      <c r="Z32" s="71">
        <f t="shared" si="4"/>
        <v>1097774.56</v>
      </c>
      <c r="AA32" s="73">
        <v>1097774.56</v>
      </c>
      <c r="AB32" s="88">
        <f t="shared" si="6"/>
        <v>11639.46</v>
      </c>
      <c r="AC32" s="46"/>
      <c r="AD32" s="127"/>
    </row>
    <row r="33" s="1" customFormat="1" ht="36" spans="1:30">
      <c r="A33" s="28"/>
      <c r="B33" s="28"/>
      <c r="C33" s="28"/>
      <c r="D33" s="28"/>
      <c r="E33" s="28"/>
      <c r="F33" s="30"/>
      <c r="G33" s="30"/>
      <c r="H33" s="30"/>
      <c r="I33" s="30"/>
      <c r="J33" s="30"/>
      <c r="K33" s="28"/>
      <c r="L33" s="28"/>
      <c r="M33" s="49" t="s">
        <v>443</v>
      </c>
      <c r="N33" s="48">
        <v>525.8</v>
      </c>
      <c r="O33" s="48" t="s">
        <v>444</v>
      </c>
      <c r="P33" s="46">
        <v>1607860</v>
      </c>
      <c r="Q33" s="72" t="s">
        <v>348</v>
      </c>
      <c r="R33" s="68">
        <v>1607860</v>
      </c>
      <c r="S33" s="76" t="s">
        <v>373</v>
      </c>
      <c r="T33" s="73"/>
      <c r="U33" s="76"/>
      <c r="V33" s="74"/>
      <c r="W33" s="76"/>
      <c r="X33" s="71"/>
      <c r="Y33" s="71"/>
      <c r="Z33" s="71">
        <f t="shared" si="4"/>
        <v>1607860</v>
      </c>
      <c r="AA33" s="73"/>
      <c r="AB33" s="88">
        <f t="shared" si="6"/>
        <v>0</v>
      </c>
      <c r="AC33" s="46"/>
      <c r="AD33" s="127"/>
    </row>
    <row r="34" s="1" customFormat="1" ht="36" spans="1:30">
      <c r="A34" s="28"/>
      <c r="B34" s="28"/>
      <c r="C34" s="28"/>
      <c r="D34" s="28"/>
      <c r="E34" s="28"/>
      <c r="F34" s="30"/>
      <c r="G34" s="30"/>
      <c r="H34" s="30"/>
      <c r="I34" s="30"/>
      <c r="J34" s="30"/>
      <c r="K34" s="28"/>
      <c r="L34" s="28"/>
      <c r="M34" s="49" t="s">
        <v>443</v>
      </c>
      <c r="N34" s="48"/>
      <c r="O34" s="48" t="s">
        <v>445</v>
      </c>
      <c r="P34" s="46">
        <v>3505430.97</v>
      </c>
      <c r="Q34" s="72" t="s">
        <v>446</v>
      </c>
      <c r="R34" s="68">
        <v>2453801.68</v>
      </c>
      <c r="S34" s="76" t="s">
        <v>447</v>
      </c>
      <c r="T34" s="73">
        <v>701086.19</v>
      </c>
      <c r="U34" s="76" t="s">
        <v>390</v>
      </c>
      <c r="V34" s="74">
        <v>304201.11</v>
      </c>
      <c r="W34" s="76" t="s">
        <v>396</v>
      </c>
      <c r="X34" s="71"/>
      <c r="Y34" s="71"/>
      <c r="Z34" s="71">
        <f t="shared" si="4"/>
        <v>3459088.98</v>
      </c>
      <c r="AA34" s="73">
        <v>3459088.98</v>
      </c>
      <c r="AB34" s="88">
        <f t="shared" si="6"/>
        <v>46341.9900000001</v>
      </c>
      <c r="AC34" s="46"/>
      <c r="AD34" s="127"/>
    </row>
    <row r="35" s="1" customFormat="1" ht="24" spans="1:30">
      <c r="A35" s="28"/>
      <c r="B35" s="28"/>
      <c r="C35" s="28"/>
      <c r="D35" s="28"/>
      <c r="E35" s="28"/>
      <c r="F35" s="30"/>
      <c r="G35" s="30"/>
      <c r="H35" s="30"/>
      <c r="I35" s="30"/>
      <c r="J35" s="30"/>
      <c r="K35" s="28"/>
      <c r="L35" s="28"/>
      <c r="M35" s="49" t="s">
        <v>213</v>
      </c>
      <c r="N35" s="48">
        <v>300</v>
      </c>
      <c r="O35" s="48" t="s">
        <v>448</v>
      </c>
      <c r="P35" s="46">
        <v>2997800</v>
      </c>
      <c r="Q35" s="72" t="s">
        <v>449</v>
      </c>
      <c r="R35" s="68">
        <v>2098460</v>
      </c>
      <c r="S35" s="76" t="s">
        <v>399</v>
      </c>
      <c r="T35" s="73">
        <v>899340</v>
      </c>
      <c r="U35" s="76" t="s">
        <v>373</v>
      </c>
      <c r="V35" s="74"/>
      <c r="W35" s="76"/>
      <c r="X35" s="71"/>
      <c r="Y35" s="71"/>
      <c r="Z35" s="71">
        <f t="shared" si="4"/>
        <v>2997800</v>
      </c>
      <c r="AA35" s="73"/>
      <c r="AB35" s="88">
        <f t="shared" si="6"/>
        <v>0</v>
      </c>
      <c r="AC35" s="46"/>
      <c r="AD35" s="127"/>
    </row>
    <row r="36" s="1" customFormat="1" ht="36" spans="1:30">
      <c r="A36" s="28"/>
      <c r="B36" s="28"/>
      <c r="C36" s="28"/>
      <c r="D36" s="28"/>
      <c r="E36" s="28"/>
      <c r="F36" s="30"/>
      <c r="G36" s="30"/>
      <c r="H36" s="30"/>
      <c r="I36" s="30"/>
      <c r="J36" s="30"/>
      <c r="K36" s="28"/>
      <c r="L36" s="28"/>
      <c r="M36" s="49" t="s">
        <v>450</v>
      </c>
      <c r="N36" s="48">
        <v>260</v>
      </c>
      <c r="O36" s="48" t="s">
        <v>317</v>
      </c>
      <c r="P36" s="46">
        <v>2596000</v>
      </c>
      <c r="Q36" s="72" t="s">
        <v>451</v>
      </c>
      <c r="R36" s="68">
        <v>1817200</v>
      </c>
      <c r="S36" s="76" t="s">
        <v>372</v>
      </c>
      <c r="T36" s="73">
        <v>778800</v>
      </c>
      <c r="U36" s="76" t="s">
        <v>373</v>
      </c>
      <c r="V36" s="74"/>
      <c r="W36" s="76"/>
      <c r="X36" s="71"/>
      <c r="Y36" s="71"/>
      <c r="Z36" s="71">
        <f t="shared" si="4"/>
        <v>2596000</v>
      </c>
      <c r="AA36" s="73"/>
      <c r="AB36" s="88">
        <f t="shared" si="6"/>
        <v>0</v>
      </c>
      <c r="AC36" s="46"/>
      <c r="AD36" s="127"/>
    </row>
    <row r="37" s="1" customFormat="1" ht="78" customHeight="1" spans="1:30">
      <c r="A37" s="28"/>
      <c r="B37" s="28"/>
      <c r="C37" s="28"/>
      <c r="D37" s="28"/>
      <c r="E37" s="28"/>
      <c r="F37" s="30"/>
      <c r="G37" s="30"/>
      <c r="H37" s="30"/>
      <c r="I37" s="30"/>
      <c r="J37" s="30"/>
      <c r="K37" s="28"/>
      <c r="L37" s="28"/>
      <c r="M37" s="44" t="s">
        <v>387</v>
      </c>
      <c r="N37" s="48">
        <v>70.53</v>
      </c>
      <c r="O37" s="48"/>
      <c r="P37" s="46"/>
      <c r="Q37" s="72"/>
      <c r="R37" s="68"/>
      <c r="S37" s="76"/>
      <c r="T37" s="73"/>
      <c r="U37" s="76"/>
      <c r="V37" s="74"/>
      <c r="W37" s="76"/>
      <c r="X37" s="71"/>
      <c r="Y37" s="71"/>
      <c r="Z37" s="71">
        <f t="shared" si="4"/>
        <v>0</v>
      </c>
      <c r="AA37" s="73"/>
      <c r="AB37" s="88">
        <f t="shared" si="6"/>
        <v>0</v>
      </c>
      <c r="AC37" s="46"/>
      <c r="AD37" s="127"/>
    </row>
    <row r="38" s="1" customFormat="1" ht="24" spans="1:30">
      <c r="A38" s="28"/>
      <c r="B38" s="28"/>
      <c r="C38" s="28"/>
      <c r="D38" s="28"/>
      <c r="E38" s="28"/>
      <c r="F38" s="30"/>
      <c r="G38" s="30"/>
      <c r="H38" s="30"/>
      <c r="I38" s="30"/>
      <c r="J38" s="30"/>
      <c r="K38" s="28"/>
      <c r="L38" s="28"/>
      <c r="M38" s="57" t="s">
        <v>452</v>
      </c>
      <c r="N38" s="48">
        <v>20.8</v>
      </c>
      <c r="O38" s="48" t="s">
        <v>453</v>
      </c>
      <c r="P38" s="46">
        <v>297097.44</v>
      </c>
      <c r="Q38" s="72" t="s">
        <v>446</v>
      </c>
      <c r="R38" s="68">
        <v>207968.21</v>
      </c>
      <c r="S38" s="76" t="s">
        <v>447</v>
      </c>
      <c r="T38" s="73">
        <v>78804.73</v>
      </c>
      <c r="U38" s="76" t="s">
        <v>396</v>
      </c>
      <c r="V38" s="74"/>
      <c r="W38" s="76"/>
      <c r="X38" s="71"/>
      <c r="Y38" s="71"/>
      <c r="Z38" s="71">
        <f t="shared" si="4"/>
        <v>286772.94</v>
      </c>
      <c r="AA38" s="73">
        <v>286772.94</v>
      </c>
      <c r="AB38" s="88">
        <f t="shared" si="6"/>
        <v>10324.5</v>
      </c>
      <c r="AC38" s="46"/>
      <c r="AD38" s="127"/>
    </row>
    <row r="39" s="1" customFormat="1" ht="36" spans="1:30">
      <c r="A39" s="28"/>
      <c r="B39" s="28"/>
      <c r="C39" s="28"/>
      <c r="D39" s="28"/>
      <c r="E39" s="28"/>
      <c r="F39" s="30"/>
      <c r="G39" s="30"/>
      <c r="H39" s="30"/>
      <c r="I39" s="30"/>
      <c r="J39" s="30"/>
      <c r="K39" s="28"/>
      <c r="L39" s="28"/>
      <c r="M39" s="57" t="s">
        <v>408</v>
      </c>
      <c r="N39" s="48">
        <v>500</v>
      </c>
      <c r="O39" s="48" t="s">
        <v>409</v>
      </c>
      <c r="P39" s="46">
        <v>5000000</v>
      </c>
      <c r="Q39" s="72" t="s">
        <v>410</v>
      </c>
      <c r="R39" s="68">
        <v>4893000</v>
      </c>
      <c r="S39" s="76" t="s">
        <v>229</v>
      </c>
      <c r="T39" s="73">
        <v>107000</v>
      </c>
      <c r="U39" s="76" t="s">
        <v>405</v>
      </c>
      <c r="V39" s="74"/>
      <c r="W39" s="76"/>
      <c r="X39" s="71"/>
      <c r="Y39" s="71"/>
      <c r="Z39" s="71">
        <f t="shared" si="4"/>
        <v>5000000</v>
      </c>
      <c r="AA39" s="73"/>
      <c r="AB39" s="88">
        <f t="shared" si="6"/>
        <v>0</v>
      </c>
      <c r="AC39" s="46"/>
      <c r="AD39" s="127"/>
    </row>
    <row r="40" s="1" customFormat="1" ht="24" spans="1:30">
      <c r="A40" s="28"/>
      <c r="B40" s="28"/>
      <c r="C40" s="28"/>
      <c r="D40" s="28"/>
      <c r="E40" s="28"/>
      <c r="F40" s="30"/>
      <c r="G40" s="30"/>
      <c r="H40" s="30"/>
      <c r="I40" s="30"/>
      <c r="J40" s="30"/>
      <c r="K40" s="28"/>
      <c r="L40" s="28"/>
      <c r="M40" s="49" t="s">
        <v>454</v>
      </c>
      <c r="N40" s="48">
        <v>15</v>
      </c>
      <c r="O40" s="48" t="s">
        <v>455</v>
      </c>
      <c r="P40" s="46">
        <v>124500</v>
      </c>
      <c r="Q40" s="72" t="s">
        <v>321</v>
      </c>
      <c r="R40" s="68">
        <v>124500</v>
      </c>
      <c r="S40" s="76" t="s">
        <v>321</v>
      </c>
      <c r="T40" s="73">
        <v>25500</v>
      </c>
      <c r="U40" s="76" t="s">
        <v>456</v>
      </c>
      <c r="V40" s="74"/>
      <c r="W40" s="76"/>
      <c r="X40" s="71"/>
      <c r="Y40" s="71"/>
      <c r="Z40" s="71">
        <f t="shared" si="4"/>
        <v>150000</v>
      </c>
      <c r="AA40" s="73"/>
      <c r="AB40" s="88">
        <f t="shared" si="6"/>
        <v>-25500</v>
      </c>
      <c r="AC40" s="46"/>
      <c r="AD40" s="127"/>
    </row>
    <row r="41" s="1" customFormat="1" ht="36" spans="1:30">
      <c r="A41" s="28"/>
      <c r="B41" s="28"/>
      <c r="C41" s="28"/>
      <c r="D41" s="28"/>
      <c r="E41" s="28"/>
      <c r="F41" s="30"/>
      <c r="G41" s="30"/>
      <c r="H41" s="30"/>
      <c r="I41" s="30"/>
      <c r="J41" s="30"/>
      <c r="K41" s="28"/>
      <c r="L41" s="28"/>
      <c r="M41" s="49" t="s">
        <v>457</v>
      </c>
      <c r="N41" s="48"/>
      <c r="O41" s="46"/>
      <c r="P41" s="46">
        <v>33000</v>
      </c>
      <c r="Q41" s="72" t="s">
        <v>456</v>
      </c>
      <c r="R41" s="68">
        <v>33000</v>
      </c>
      <c r="S41" s="76" t="s">
        <v>456</v>
      </c>
      <c r="T41" s="73"/>
      <c r="U41" s="76"/>
      <c r="V41" s="74"/>
      <c r="W41" s="76"/>
      <c r="X41" s="71"/>
      <c r="Y41" s="71"/>
      <c r="Z41" s="71">
        <f t="shared" si="4"/>
        <v>33000</v>
      </c>
      <c r="AA41" s="73"/>
      <c r="AB41" s="88">
        <f t="shared" si="6"/>
        <v>0</v>
      </c>
      <c r="AC41" s="46"/>
      <c r="AD41" s="127"/>
    </row>
    <row r="42" s="1" customFormat="1" ht="36" spans="1:30">
      <c r="A42" s="28"/>
      <c r="B42" s="28"/>
      <c r="C42" s="28"/>
      <c r="D42" s="28"/>
      <c r="E42" s="28"/>
      <c r="F42" s="30"/>
      <c r="G42" s="30"/>
      <c r="H42" s="30"/>
      <c r="I42" s="30"/>
      <c r="J42" s="30"/>
      <c r="K42" s="28"/>
      <c r="L42" s="28"/>
      <c r="M42" s="57" t="s">
        <v>411</v>
      </c>
      <c r="N42" s="48"/>
      <c r="O42" s="46" t="s">
        <v>412</v>
      </c>
      <c r="P42" s="46">
        <v>720000</v>
      </c>
      <c r="Q42" s="72" t="s">
        <v>413</v>
      </c>
      <c r="R42" s="68">
        <v>360900</v>
      </c>
      <c r="S42" s="76" t="s">
        <v>373</v>
      </c>
      <c r="T42" s="73"/>
      <c r="U42" s="76"/>
      <c r="V42" s="74"/>
      <c r="W42" s="76"/>
      <c r="X42" s="71"/>
      <c r="Y42" s="71"/>
      <c r="Z42" s="71">
        <f t="shared" si="4"/>
        <v>360900</v>
      </c>
      <c r="AA42" s="73"/>
      <c r="AB42" s="88">
        <f t="shared" si="6"/>
        <v>359100</v>
      </c>
      <c r="AC42" s="46"/>
      <c r="AD42" s="127"/>
    </row>
    <row r="43" s="1" customFormat="1" ht="24" spans="1:30">
      <c r="A43" s="28"/>
      <c r="B43" s="28"/>
      <c r="C43" s="28"/>
      <c r="D43" s="28"/>
      <c r="E43" s="28"/>
      <c r="F43" s="30"/>
      <c r="G43" s="30"/>
      <c r="H43" s="30"/>
      <c r="I43" s="30"/>
      <c r="J43" s="30"/>
      <c r="K43" s="28"/>
      <c r="L43" s="28"/>
      <c r="M43" s="57" t="s">
        <v>458</v>
      </c>
      <c r="N43" s="48"/>
      <c r="O43" s="46"/>
      <c r="P43" s="46"/>
      <c r="Q43" s="72"/>
      <c r="R43" s="68">
        <v>27590.39</v>
      </c>
      <c r="S43" s="76" t="s">
        <v>459</v>
      </c>
      <c r="T43" s="73">
        <v>20037.31</v>
      </c>
      <c r="U43" s="76" t="s">
        <v>138</v>
      </c>
      <c r="V43" s="74"/>
      <c r="W43" s="76"/>
      <c r="X43" s="71"/>
      <c r="Y43" s="71"/>
      <c r="Z43" s="71">
        <f t="shared" si="4"/>
        <v>47627.7</v>
      </c>
      <c r="AA43" s="73"/>
      <c r="AB43" s="88">
        <f t="shared" si="6"/>
        <v>-47627.7</v>
      </c>
      <c r="AC43" s="46"/>
      <c r="AD43" s="127"/>
    </row>
    <row r="44" s="1" customFormat="1" ht="24" spans="1:30">
      <c r="A44" s="28"/>
      <c r="B44" s="28"/>
      <c r="C44" s="28"/>
      <c r="D44" s="28"/>
      <c r="E44" s="28"/>
      <c r="F44" s="30"/>
      <c r="G44" s="30"/>
      <c r="H44" s="30"/>
      <c r="I44" s="30"/>
      <c r="J44" s="30"/>
      <c r="K44" s="28"/>
      <c r="L44" s="28"/>
      <c r="M44" s="49" t="s">
        <v>460</v>
      </c>
      <c r="N44" s="48">
        <v>50</v>
      </c>
      <c r="O44" s="48"/>
      <c r="P44" s="46"/>
      <c r="Q44" s="72"/>
      <c r="R44" s="68">
        <v>188287.1</v>
      </c>
      <c r="S44" s="76" t="s">
        <v>374</v>
      </c>
      <c r="T44" s="73">
        <v>83177</v>
      </c>
      <c r="U44" s="76" t="s">
        <v>461</v>
      </c>
      <c r="V44" s="74"/>
      <c r="W44" s="76"/>
      <c r="X44" s="71"/>
      <c r="Y44" s="71"/>
      <c r="Z44" s="71">
        <f t="shared" si="4"/>
        <v>271464.1</v>
      </c>
      <c r="AA44" s="73"/>
      <c r="AB44" s="88">
        <f t="shared" si="6"/>
        <v>-271464.1</v>
      </c>
      <c r="AC44" s="46"/>
      <c r="AD44" s="127"/>
    </row>
    <row r="45" s="1" customFormat="1" ht="12" spans="1:30">
      <c r="A45" s="28"/>
      <c r="B45" s="28"/>
      <c r="C45" s="33"/>
      <c r="D45" s="33"/>
      <c r="E45" s="33"/>
      <c r="F45" s="34"/>
      <c r="G45" s="34"/>
      <c r="H45" s="34"/>
      <c r="I45" s="34"/>
      <c r="J45" s="34"/>
      <c r="K45" s="33"/>
      <c r="L45" s="33"/>
      <c r="M45" s="49" t="s">
        <v>328</v>
      </c>
      <c r="N45" s="48">
        <v>36.09</v>
      </c>
      <c r="O45" s="48"/>
      <c r="P45" s="46"/>
      <c r="Q45" s="72"/>
      <c r="R45" s="68"/>
      <c r="S45" s="76"/>
      <c r="T45" s="73"/>
      <c r="U45" s="76"/>
      <c r="V45" s="74"/>
      <c r="W45" s="76"/>
      <c r="X45" s="71"/>
      <c r="Y45" s="71"/>
      <c r="Z45" s="71">
        <f t="shared" si="4"/>
        <v>0</v>
      </c>
      <c r="AA45" s="73"/>
      <c r="AB45" s="88">
        <f t="shared" si="6"/>
        <v>0</v>
      </c>
      <c r="AC45" s="46"/>
      <c r="AD45" s="127"/>
    </row>
    <row r="46" s="1" customFormat="1" ht="34.2" customHeight="1" spans="1:30">
      <c r="A46" s="33"/>
      <c r="B46" s="33"/>
      <c r="C46" s="32" t="s">
        <v>49</v>
      </c>
      <c r="D46" s="32"/>
      <c r="E46" s="32"/>
      <c r="F46" s="32"/>
      <c r="G46" s="32"/>
      <c r="H46" s="32"/>
      <c r="I46" s="32"/>
      <c r="J46" s="32"/>
      <c r="K46" s="32"/>
      <c r="L46" s="50"/>
      <c r="M46" s="48"/>
      <c r="N46" s="58">
        <f t="shared" ref="N46:R46" si="7">SUM(N22:N45)</f>
        <v>3609</v>
      </c>
      <c r="O46" s="48"/>
      <c r="P46" s="46">
        <f t="shared" si="7"/>
        <v>34512440.38</v>
      </c>
      <c r="Q46" s="72"/>
      <c r="R46" s="68">
        <f t="shared" si="7"/>
        <v>26525873.67</v>
      </c>
      <c r="S46" s="76"/>
      <c r="T46" s="73">
        <f>SUM(T22:T45)</f>
        <v>7101433.24</v>
      </c>
      <c r="U46" s="76"/>
      <c r="V46" s="74"/>
      <c r="W46" s="76"/>
      <c r="X46" s="75"/>
      <c r="Y46" s="75"/>
      <c r="Z46" s="90">
        <f>SUM(Z22:Z45)</f>
        <v>34346553.71</v>
      </c>
      <c r="AA46" s="73"/>
      <c r="AB46" s="91">
        <f>F22-Z46</f>
        <v>1743446.29</v>
      </c>
      <c r="AC46" s="46"/>
      <c r="AD46" s="127"/>
    </row>
    <row r="47" s="1" customFormat="1" ht="52.8" customHeight="1" spans="1:30">
      <c r="A47" s="25">
        <v>3</v>
      </c>
      <c r="B47" s="25">
        <v>2023</v>
      </c>
      <c r="C47" s="25" t="s">
        <v>462</v>
      </c>
      <c r="D47" s="25" t="s">
        <v>367</v>
      </c>
      <c r="E47" s="25" t="s">
        <v>463</v>
      </c>
      <c r="F47" s="27">
        <v>5470000</v>
      </c>
      <c r="G47" s="27">
        <v>547</v>
      </c>
      <c r="H47" s="27">
        <v>547</v>
      </c>
      <c r="I47" s="27"/>
      <c r="J47" s="27"/>
      <c r="K47" s="25" t="s">
        <v>464</v>
      </c>
      <c r="L47" s="25" t="s">
        <v>134</v>
      </c>
      <c r="M47" s="59" t="s">
        <v>465</v>
      </c>
      <c r="N47" s="48">
        <v>191.53</v>
      </c>
      <c r="O47" s="48" t="s">
        <v>466</v>
      </c>
      <c r="P47" s="46">
        <v>1997000</v>
      </c>
      <c r="Q47" s="72" t="s">
        <v>467</v>
      </c>
      <c r="R47" s="78">
        <v>1915300</v>
      </c>
      <c r="S47" s="76" t="s">
        <v>417</v>
      </c>
      <c r="T47" s="73"/>
      <c r="U47" s="76"/>
      <c r="V47" s="74"/>
      <c r="W47" s="76"/>
      <c r="X47" s="80"/>
      <c r="Y47" s="80"/>
      <c r="Z47" s="71">
        <f>R47+T47+V47</f>
        <v>1915300</v>
      </c>
      <c r="AA47" s="73"/>
      <c r="AB47" s="88">
        <f>P47-R47-T47-V47</f>
        <v>81700</v>
      </c>
      <c r="AC47" s="46"/>
      <c r="AD47" s="127"/>
    </row>
    <row r="48" s="1" customFormat="1" ht="52.8" customHeight="1" spans="1:30">
      <c r="A48" s="28"/>
      <c r="B48" s="28"/>
      <c r="C48" s="28"/>
      <c r="D48" s="28"/>
      <c r="E48" s="28"/>
      <c r="F48" s="30"/>
      <c r="G48" s="30"/>
      <c r="H48" s="30"/>
      <c r="I48" s="30"/>
      <c r="J48" s="30"/>
      <c r="K48" s="28"/>
      <c r="L48" s="28"/>
      <c r="M48" s="57" t="s">
        <v>468</v>
      </c>
      <c r="N48" s="48"/>
      <c r="O48" s="48" t="s">
        <v>469</v>
      </c>
      <c r="P48" s="46">
        <v>83000</v>
      </c>
      <c r="Q48" s="72" t="s">
        <v>399</v>
      </c>
      <c r="R48" s="78">
        <v>54700</v>
      </c>
      <c r="S48" s="76" t="s">
        <v>373</v>
      </c>
      <c r="T48" s="73"/>
      <c r="U48" s="76"/>
      <c r="V48" s="74"/>
      <c r="W48" s="76"/>
      <c r="X48" s="80"/>
      <c r="Y48" s="80"/>
      <c r="Z48" s="71">
        <f>R48+T48+V48</f>
        <v>54700</v>
      </c>
      <c r="AA48" s="73"/>
      <c r="AB48" s="88">
        <f>P48-R48-T48-V48</f>
        <v>28300</v>
      </c>
      <c r="AC48" s="46"/>
      <c r="AD48" s="127"/>
    </row>
    <row r="49" s="1" customFormat="1" ht="61" customHeight="1" spans="1:30">
      <c r="A49" s="28"/>
      <c r="B49" s="28"/>
      <c r="C49" s="28"/>
      <c r="D49" s="28"/>
      <c r="E49" s="28"/>
      <c r="F49" s="30"/>
      <c r="G49" s="30"/>
      <c r="H49" s="30"/>
      <c r="I49" s="30"/>
      <c r="J49" s="30"/>
      <c r="K49" s="28"/>
      <c r="L49" s="28"/>
      <c r="M49" s="57" t="s">
        <v>470</v>
      </c>
      <c r="N49" s="48">
        <v>350</v>
      </c>
      <c r="O49" s="48" t="s">
        <v>471</v>
      </c>
      <c r="P49" s="46">
        <v>3495000</v>
      </c>
      <c r="Q49" s="72" t="s">
        <v>472</v>
      </c>
      <c r="R49" s="78">
        <v>3495000</v>
      </c>
      <c r="S49" s="76" t="s">
        <v>391</v>
      </c>
      <c r="T49" s="73"/>
      <c r="U49" s="76"/>
      <c r="V49" s="74"/>
      <c r="W49" s="76"/>
      <c r="X49" s="80"/>
      <c r="Y49" s="80"/>
      <c r="Z49" s="71">
        <f>R49+T49+V49</f>
        <v>3495000</v>
      </c>
      <c r="AA49" s="73"/>
      <c r="AB49" s="88">
        <f>P49-R49-T49-V49</f>
        <v>0</v>
      </c>
      <c r="AC49" s="46"/>
      <c r="AD49" s="127"/>
    </row>
    <row r="50" s="1" customFormat="1" ht="32.4" customHeight="1" spans="1:30">
      <c r="A50" s="28"/>
      <c r="B50" s="28"/>
      <c r="C50" s="33"/>
      <c r="D50" s="33"/>
      <c r="E50" s="33"/>
      <c r="F50" s="34"/>
      <c r="G50" s="34"/>
      <c r="H50" s="34"/>
      <c r="I50" s="34"/>
      <c r="J50" s="34"/>
      <c r="K50" s="33"/>
      <c r="L50" s="33"/>
      <c r="M50" s="122" t="s">
        <v>328</v>
      </c>
      <c r="N50" s="46">
        <v>5.47</v>
      </c>
      <c r="O50" s="46"/>
      <c r="P50" s="46"/>
      <c r="Q50" s="72"/>
      <c r="R50" s="68"/>
      <c r="S50" s="72"/>
      <c r="T50" s="73"/>
      <c r="U50" s="72"/>
      <c r="V50" s="74"/>
      <c r="W50" s="72"/>
      <c r="X50" s="80"/>
      <c r="Y50" s="80"/>
      <c r="Z50" s="71">
        <f>R50+T50+V50</f>
        <v>0</v>
      </c>
      <c r="AA50" s="73"/>
      <c r="AB50" s="88">
        <f>P50-R50-T50-V50</f>
        <v>0</v>
      </c>
      <c r="AC50" s="46"/>
      <c r="AD50" s="127"/>
    </row>
    <row r="51" s="1" customFormat="1" ht="32.4" customHeight="1" spans="1:30">
      <c r="A51" s="33"/>
      <c r="B51" s="33"/>
      <c r="C51" s="31" t="s">
        <v>49</v>
      </c>
      <c r="D51" s="32"/>
      <c r="E51" s="32"/>
      <c r="F51" s="32"/>
      <c r="G51" s="32"/>
      <c r="H51" s="32"/>
      <c r="I51" s="32"/>
      <c r="J51" s="50"/>
      <c r="K51" s="28"/>
      <c r="L51" s="28"/>
      <c r="M51" s="48"/>
      <c r="N51" s="99">
        <f>SUM(N47:N50)</f>
        <v>547</v>
      </c>
      <c r="O51" s="46"/>
      <c r="P51" s="46">
        <f>SUM(P47:P50)</f>
        <v>5575000</v>
      </c>
      <c r="Q51" s="72"/>
      <c r="R51" s="68">
        <f>SUM(R47:R50)</f>
        <v>5465000</v>
      </c>
      <c r="S51" s="72"/>
      <c r="T51" s="73"/>
      <c r="U51" s="72"/>
      <c r="V51" s="74"/>
      <c r="W51" s="72"/>
      <c r="X51" s="75"/>
      <c r="Y51" s="75"/>
      <c r="Z51" s="90">
        <f>SUM(Z47:Z50)</f>
        <v>5465000</v>
      </c>
      <c r="AA51" s="73"/>
      <c r="AB51" s="91">
        <f>SUM(AB47:AB50)</f>
        <v>110000</v>
      </c>
      <c r="AC51" s="25"/>
      <c r="AD51" s="127"/>
    </row>
    <row r="52" s="1" customFormat="1" ht="32.4" customHeight="1" spans="1:30">
      <c r="A52" s="25">
        <v>4</v>
      </c>
      <c r="B52" s="25">
        <v>2023</v>
      </c>
      <c r="C52" s="25" t="s">
        <v>473</v>
      </c>
      <c r="D52" s="25" t="s">
        <v>419</v>
      </c>
      <c r="E52" s="25" t="s">
        <v>463</v>
      </c>
      <c r="F52" s="27">
        <v>4540000</v>
      </c>
      <c r="G52" s="27">
        <v>454</v>
      </c>
      <c r="H52" s="27"/>
      <c r="I52" s="27">
        <v>454</v>
      </c>
      <c r="J52" s="27"/>
      <c r="K52" s="25" t="s">
        <v>464</v>
      </c>
      <c r="L52" s="25" t="s">
        <v>134</v>
      </c>
      <c r="M52" s="59" t="s">
        <v>474</v>
      </c>
      <c r="N52" s="33">
        <v>103.94</v>
      </c>
      <c r="O52" s="48" t="s">
        <v>475</v>
      </c>
      <c r="P52" s="45">
        <v>1013820.37</v>
      </c>
      <c r="Q52" s="72" t="s">
        <v>394</v>
      </c>
      <c r="R52" s="68">
        <v>304146.11</v>
      </c>
      <c r="S52" s="76" t="s">
        <v>395</v>
      </c>
      <c r="T52" s="73">
        <v>608292.22</v>
      </c>
      <c r="U52" s="76" t="s">
        <v>390</v>
      </c>
      <c r="V52" s="74">
        <v>46455.92</v>
      </c>
      <c r="W52" s="76" t="s">
        <v>71</v>
      </c>
      <c r="X52" s="80"/>
      <c r="Y52" s="80"/>
      <c r="Z52" s="71">
        <f t="shared" ref="Z52:Z58" si="8">R52+T52+V52</f>
        <v>958894.25</v>
      </c>
      <c r="AA52" s="73">
        <v>958894.25</v>
      </c>
      <c r="AB52" s="88">
        <f t="shared" ref="AB52:AB56" si="9">P52-R52-T52-V52</f>
        <v>54926.12</v>
      </c>
      <c r="AC52" s="27"/>
      <c r="AD52" s="128"/>
    </row>
    <row r="53" s="1" customFormat="1" ht="32.4" customHeight="1" spans="1:30">
      <c r="A53" s="28"/>
      <c r="B53" s="28"/>
      <c r="C53" s="28"/>
      <c r="D53" s="28"/>
      <c r="E53" s="28"/>
      <c r="F53" s="30"/>
      <c r="G53" s="30"/>
      <c r="H53" s="30"/>
      <c r="I53" s="30"/>
      <c r="J53" s="30"/>
      <c r="K53" s="28"/>
      <c r="L53" s="28"/>
      <c r="M53" s="59" t="s">
        <v>476</v>
      </c>
      <c r="N53" s="33">
        <v>137.05</v>
      </c>
      <c r="O53" s="48" t="s">
        <v>477</v>
      </c>
      <c r="P53" s="45">
        <v>1335206.37</v>
      </c>
      <c r="Q53" s="72" t="s">
        <v>394</v>
      </c>
      <c r="R53" s="68">
        <v>400561.91</v>
      </c>
      <c r="S53" s="76" t="s">
        <v>395</v>
      </c>
      <c r="T53" s="73">
        <v>801123.82</v>
      </c>
      <c r="U53" s="76" t="s">
        <v>390</v>
      </c>
      <c r="V53" s="74">
        <v>131337.75</v>
      </c>
      <c r="W53" s="76" t="s">
        <v>71</v>
      </c>
      <c r="X53" s="80"/>
      <c r="Y53" s="80"/>
      <c r="Z53" s="71">
        <f t="shared" si="8"/>
        <v>1333023.48</v>
      </c>
      <c r="AA53" s="73">
        <v>1333023.48</v>
      </c>
      <c r="AB53" s="88">
        <f t="shared" si="9"/>
        <v>2182.89000000025</v>
      </c>
      <c r="AC53" s="30"/>
      <c r="AD53" s="128"/>
    </row>
    <row r="54" s="1" customFormat="1" ht="48" spans="1:30">
      <c r="A54" s="28"/>
      <c r="B54" s="28"/>
      <c r="C54" s="28"/>
      <c r="D54" s="28"/>
      <c r="E54" s="28"/>
      <c r="F54" s="30"/>
      <c r="G54" s="30"/>
      <c r="H54" s="30"/>
      <c r="I54" s="30"/>
      <c r="J54" s="30"/>
      <c r="K54" s="28"/>
      <c r="L54" s="28"/>
      <c r="M54" s="59" t="s">
        <v>465</v>
      </c>
      <c r="N54" s="33">
        <v>8.47</v>
      </c>
      <c r="O54" s="48" t="s">
        <v>466</v>
      </c>
      <c r="P54" s="45">
        <v>1997000</v>
      </c>
      <c r="Q54" s="72" t="s">
        <v>467</v>
      </c>
      <c r="R54" s="68">
        <v>81700</v>
      </c>
      <c r="S54" s="76" t="s">
        <v>417</v>
      </c>
      <c r="T54" s="73"/>
      <c r="U54" s="76"/>
      <c r="V54" s="74"/>
      <c r="W54" s="76"/>
      <c r="X54" s="80"/>
      <c r="Y54" s="80"/>
      <c r="Z54" s="71">
        <f t="shared" si="8"/>
        <v>81700</v>
      </c>
      <c r="AA54" s="73"/>
      <c r="AB54" s="88">
        <f t="shared" si="9"/>
        <v>1915300</v>
      </c>
      <c r="AC54" s="30"/>
      <c r="AD54" s="128"/>
    </row>
    <row r="55" s="1" customFormat="1" ht="48" spans="1:30">
      <c r="A55" s="28"/>
      <c r="B55" s="28"/>
      <c r="C55" s="28"/>
      <c r="D55" s="28"/>
      <c r="E55" s="28"/>
      <c r="F55" s="30"/>
      <c r="G55" s="30"/>
      <c r="H55" s="30"/>
      <c r="I55" s="30"/>
      <c r="J55" s="30"/>
      <c r="K55" s="28"/>
      <c r="L55" s="28"/>
      <c r="M55" s="57" t="s">
        <v>468</v>
      </c>
      <c r="N55" s="33"/>
      <c r="O55" s="48" t="s">
        <v>469</v>
      </c>
      <c r="P55" s="45">
        <v>83000</v>
      </c>
      <c r="Q55" s="72" t="s">
        <v>399</v>
      </c>
      <c r="R55" s="68">
        <v>28300</v>
      </c>
      <c r="S55" s="76" t="s">
        <v>373</v>
      </c>
      <c r="T55" s="73"/>
      <c r="U55" s="76"/>
      <c r="V55" s="74"/>
      <c r="W55" s="76"/>
      <c r="X55" s="80"/>
      <c r="Y55" s="80"/>
      <c r="Z55" s="71">
        <f t="shared" si="8"/>
        <v>28300</v>
      </c>
      <c r="AA55" s="73"/>
      <c r="AB55" s="88">
        <f t="shared" si="9"/>
        <v>54700</v>
      </c>
      <c r="AC55" s="30"/>
      <c r="AD55" s="128"/>
    </row>
    <row r="56" s="1" customFormat="1" ht="72" spans="1:30">
      <c r="A56" s="28"/>
      <c r="B56" s="28"/>
      <c r="C56" s="28"/>
      <c r="D56" s="28"/>
      <c r="E56" s="28"/>
      <c r="F56" s="30"/>
      <c r="G56" s="30"/>
      <c r="H56" s="30"/>
      <c r="I56" s="30"/>
      <c r="J56" s="30"/>
      <c r="K56" s="28"/>
      <c r="L56" s="28"/>
      <c r="M56" s="59" t="s">
        <v>478</v>
      </c>
      <c r="N56" s="33">
        <v>200</v>
      </c>
      <c r="O56" s="48" t="s">
        <v>479</v>
      </c>
      <c r="P56" s="45">
        <v>1997800</v>
      </c>
      <c r="Q56" s="72" t="s">
        <v>467</v>
      </c>
      <c r="R56" s="68">
        <v>1398460</v>
      </c>
      <c r="S56" s="76" t="s">
        <v>417</v>
      </c>
      <c r="T56" s="68">
        <v>599340</v>
      </c>
      <c r="U56" s="72" t="s">
        <v>373</v>
      </c>
      <c r="V56" s="106"/>
      <c r="W56" s="107"/>
      <c r="X56" s="80"/>
      <c r="Y56" s="80"/>
      <c r="Z56" s="71">
        <f t="shared" si="8"/>
        <v>1997800</v>
      </c>
      <c r="AA56" s="105"/>
      <c r="AB56" s="88">
        <f t="shared" si="9"/>
        <v>0</v>
      </c>
      <c r="AC56" s="30"/>
      <c r="AD56" s="128"/>
    </row>
    <row r="57" s="1" customFormat="1" ht="48" spans="1:30">
      <c r="A57" s="28"/>
      <c r="B57" s="28"/>
      <c r="C57" s="28"/>
      <c r="D57" s="28"/>
      <c r="E57" s="28"/>
      <c r="F57" s="30"/>
      <c r="G57" s="30"/>
      <c r="H57" s="30"/>
      <c r="I57" s="30"/>
      <c r="J57" s="30"/>
      <c r="K57" s="28"/>
      <c r="L57" s="28"/>
      <c r="M57" s="59" t="s">
        <v>480</v>
      </c>
      <c r="N57" s="33"/>
      <c r="O57" s="48" t="s">
        <v>304</v>
      </c>
      <c r="P57" s="45">
        <v>30000</v>
      </c>
      <c r="Q57" s="72" t="s">
        <v>481</v>
      </c>
      <c r="R57" s="68"/>
      <c r="S57" s="76"/>
      <c r="T57" s="68"/>
      <c r="U57" s="72"/>
      <c r="V57" s="106"/>
      <c r="W57" s="107"/>
      <c r="X57" s="80"/>
      <c r="Y57" s="80"/>
      <c r="Z57" s="71">
        <f t="shared" si="8"/>
        <v>0</v>
      </c>
      <c r="AA57" s="105"/>
      <c r="AB57" s="88"/>
      <c r="AC57" s="30"/>
      <c r="AD57" s="128"/>
    </row>
    <row r="58" s="1" customFormat="1" ht="12" spans="1:30">
      <c r="A58" s="28"/>
      <c r="B58" s="28"/>
      <c r="C58" s="33"/>
      <c r="D58" s="33"/>
      <c r="E58" s="33"/>
      <c r="F58" s="34"/>
      <c r="G58" s="34"/>
      <c r="H58" s="34"/>
      <c r="I58" s="34"/>
      <c r="J58" s="34"/>
      <c r="K58" s="33"/>
      <c r="L58" s="33"/>
      <c r="M58" s="59" t="s">
        <v>328</v>
      </c>
      <c r="N58" s="33">
        <v>4.54</v>
      </c>
      <c r="O58" s="48"/>
      <c r="P58" s="45">
        <v>17100</v>
      </c>
      <c r="Q58" s="72"/>
      <c r="R58" s="68">
        <v>17100</v>
      </c>
      <c r="S58" s="72" t="s">
        <v>482</v>
      </c>
      <c r="T58" s="105"/>
      <c r="U58" s="107"/>
      <c r="V58" s="106"/>
      <c r="W58" s="107"/>
      <c r="X58" s="80"/>
      <c r="Y58" s="80"/>
      <c r="Z58" s="71">
        <f t="shared" si="8"/>
        <v>17100</v>
      </c>
      <c r="AA58" s="105"/>
      <c r="AB58" s="88">
        <f t="shared" ref="AB58:AB62" si="10">P58-R58-T58-V58</f>
        <v>0</v>
      </c>
      <c r="AC58" s="30"/>
      <c r="AD58" s="128"/>
    </row>
    <row r="59" s="1" customFormat="1" ht="28.2" customHeight="1" spans="1:30">
      <c r="A59" s="33"/>
      <c r="B59" s="33"/>
      <c r="C59" s="31" t="s">
        <v>49</v>
      </c>
      <c r="D59" s="32"/>
      <c r="E59" s="32"/>
      <c r="F59" s="32"/>
      <c r="G59" s="32"/>
      <c r="H59" s="32"/>
      <c r="I59" s="32"/>
      <c r="J59" s="50"/>
      <c r="K59" s="28"/>
      <c r="L59" s="28"/>
      <c r="M59" s="100"/>
      <c r="N59" s="99">
        <f t="shared" ref="N59:R59" si="11">SUM(N52:N58)</f>
        <v>454</v>
      </c>
      <c r="O59" s="54"/>
      <c r="P59" s="45">
        <f t="shared" si="11"/>
        <v>6473926.74</v>
      </c>
      <c r="Q59" s="72"/>
      <c r="R59" s="68">
        <f t="shared" si="11"/>
        <v>2230268.02</v>
      </c>
      <c r="S59" s="72"/>
      <c r="T59" s="105">
        <f>SUM(T52:T58)</f>
        <v>2008756.04</v>
      </c>
      <c r="U59" s="107"/>
      <c r="V59" s="106"/>
      <c r="W59" s="107"/>
      <c r="X59" s="75"/>
      <c r="Y59" s="75"/>
      <c r="Z59" s="90">
        <f>SUM(Z52:Z58)</f>
        <v>4416817.73</v>
      </c>
      <c r="AA59" s="105"/>
      <c r="AB59" s="91">
        <f>F52-Z59</f>
        <v>123182.27</v>
      </c>
      <c r="AC59" s="30"/>
      <c r="AD59" s="128"/>
    </row>
    <row r="60" s="1" customFormat="1" ht="35.4" customHeight="1" spans="1:30">
      <c r="A60" s="25">
        <v>5</v>
      </c>
      <c r="B60" s="25">
        <v>2023</v>
      </c>
      <c r="C60" s="25" t="s">
        <v>483</v>
      </c>
      <c r="D60" s="25" t="s">
        <v>484</v>
      </c>
      <c r="E60" s="25" t="s">
        <v>485</v>
      </c>
      <c r="F60" s="27">
        <v>5920000</v>
      </c>
      <c r="G60" s="27">
        <v>592</v>
      </c>
      <c r="H60" s="27"/>
      <c r="I60" s="27"/>
      <c r="J60" s="27">
        <v>592</v>
      </c>
      <c r="K60" s="25"/>
      <c r="L60" s="46" t="s">
        <v>134</v>
      </c>
      <c r="M60" s="44" t="s">
        <v>486</v>
      </c>
      <c r="N60" s="33">
        <v>260.53</v>
      </c>
      <c r="O60" s="33" t="s">
        <v>54</v>
      </c>
      <c r="P60" s="45">
        <v>2568930.42</v>
      </c>
      <c r="Q60" s="72" t="s">
        <v>153</v>
      </c>
      <c r="R60" s="68">
        <v>1798251.29</v>
      </c>
      <c r="S60" s="72" t="s">
        <v>372</v>
      </c>
      <c r="T60" s="105">
        <v>642232.61</v>
      </c>
      <c r="U60" s="72" t="s">
        <v>373</v>
      </c>
      <c r="V60" s="106"/>
      <c r="W60" s="72"/>
      <c r="X60" s="80"/>
      <c r="Y60" s="80"/>
      <c r="Z60" s="71">
        <f t="shared" ref="Z60:Z62" si="12">R60+T60+V60</f>
        <v>2440483.9</v>
      </c>
      <c r="AA60" s="105">
        <v>2729592.59</v>
      </c>
      <c r="AB60" s="88">
        <f t="shared" si="10"/>
        <v>128446.52</v>
      </c>
      <c r="AC60" s="30"/>
      <c r="AD60" s="128"/>
    </row>
    <row r="61" s="1" customFormat="1" ht="36.6" customHeight="1" spans="1:30">
      <c r="A61" s="28"/>
      <c r="B61" s="28"/>
      <c r="C61" s="28"/>
      <c r="D61" s="28"/>
      <c r="E61" s="28"/>
      <c r="F61" s="30"/>
      <c r="G61" s="30"/>
      <c r="H61" s="30"/>
      <c r="I61" s="30"/>
      <c r="J61" s="30"/>
      <c r="K61" s="28"/>
      <c r="L61" s="46"/>
      <c r="M61" s="44" t="s">
        <v>487</v>
      </c>
      <c r="N61" s="33">
        <v>230</v>
      </c>
      <c r="O61" s="33" t="s">
        <v>488</v>
      </c>
      <c r="P61" s="45">
        <v>2275584.4</v>
      </c>
      <c r="Q61" s="72" t="s">
        <v>153</v>
      </c>
      <c r="R61" s="68">
        <v>1592909.08</v>
      </c>
      <c r="S61" s="72" t="s">
        <v>372</v>
      </c>
      <c r="T61" s="105">
        <v>568896.1</v>
      </c>
      <c r="U61" s="72" t="s">
        <v>373</v>
      </c>
      <c r="V61" s="106">
        <v>36967.51</v>
      </c>
      <c r="W61" s="107" t="s">
        <v>71</v>
      </c>
      <c r="X61" s="80"/>
      <c r="Y61" s="80"/>
      <c r="Z61" s="71">
        <f t="shared" si="12"/>
        <v>2198772.69</v>
      </c>
      <c r="AA61" s="105">
        <v>2198772.69</v>
      </c>
      <c r="AB61" s="88">
        <f t="shared" si="10"/>
        <v>76811.7099999998</v>
      </c>
      <c r="AC61" s="30"/>
      <c r="AD61" s="128"/>
    </row>
    <row r="62" s="1" customFormat="1" ht="45" customHeight="1" spans="1:30">
      <c r="A62" s="28"/>
      <c r="B62" s="28"/>
      <c r="C62" s="28"/>
      <c r="D62" s="28"/>
      <c r="E62" s="28"/>
      <c r="F62" s="30"/>
      <c r="G62" s="30"/>
      <c r="H62" s="30"/>
      <c r="I62" s="30"/>
      <c r="J62" s="30"/>
      <c r="K62" s="28"/>
      <c r="L62" s="46"/>
      <c r="M62" s="44" t="s">
        <v>489</v>
      </c>
      <c r="N62" s="33">
        <v>101.47</v>
      </c>
      <c r="O62" s="33" t="s">
        <v>490</v>
      </c>
      <c r="P62" s="45">
        <v>998339.54</v>
      </c>
      <c r="Q62" s="72" t="s">
        <v>380</v>
      </c>
      <c r="R62" s="68">
        <v>698837.68</v>
      </c>
      <c r="S62" s="72" t="s">
        <v>381</v>
      </c>
      <c r="T62" s="105">
        <v>249584.89</v>
      </c>
      <c r="U62" s="72" t="s">
        <v>373</v>
      </c>
      <c r="V62" s="106"/>
      <c r="W62" s="72"/>
      <c r="X62" s="80"/>
      <c r="Y62" s="80"/>
      <c r="Z62" s="71">
        <f t="shared" si="12"/>
        <v>948422.57</v>
      </c>
      <c r="AA62" s="105">
        <v>890392.4</v>
      </c>
      <c r="AB62" s="88">
        <f t="shared" si="10"/>
        <v>49916.97</v>
      </c>
      <c r="AC62" s="30"/>
      <c r="AD62" s="128"/>
    </row>
    <row r="63" ht="33.6" customHeight="1" spans="1:29">
      <c r="A63" s="33"/>
      <c r="B63" s="33"/>
      <c r="C63" s="28"/>
      <c r="D63" s="31" t="s">
        <v>49</v>
      </c>
      <c r="E63" s="32"/>
      <c r="F63" s="32"/>
      <c r="G63" s="32"/>
      <c r="H63" s="32"/>
      <c r="I63" s="32"/>
      <c r="J63" s="32"/>
      <c r="K63" s="50"/>
      <c r="L63" s="28"/>
      <c r="M63" s="100"/>
      <c r="N63" s="58">
        <f t="shared" ref="N63:R63" si="13">SUM(N60:N62)</f>
        <v>592</v>
      </c>
      <c r="O63" s="46"/>
      <c r="P63" s="47">
        <f t="shared" si="13"/>
        <v>5842854.36</v>
      </c>
      <c r="Q63" s="67"/>
      <c r="R63" s="68">
        <f t="shared" si="13"/>
        <v>4089998.05</v>
      </c>
      <c r="S63" s="46"/>
      <c r="T63" s="71">
        <f>SUM(T60:T62)</f>
        <v>1460713.6</v>
      </c>
      <c r="U63" s="46"/>
      <c r="V63" s="70"/>
      <c r="W63" s="46"/>
      <c r="X63" s="75"/>
      <c r="Y63" s="75"/>
      <c r="Z63" s="90">
        <f>SUM(Z60:Z62)</f>
        <v>5587679.16</v>
      </c>
      <c r="AA63" s="71"/>
      <c r="AB63" s="91">
        <f>SUM(AB60:AB62)</f>
        <v>255175.2</v>
      </c>
      <c r="AC63" s="92"/>
    </row>
    <row r="64" ht="32.4" customHeight="1" spans="1:29">
      <c r="A64" s="25">
        <v>6</v>
      </c>
      <c r="B64" s="25">
        <v>2023</v>
      </c>
      <c r="C64" s="25" t="s">
        <v>491</v>
      </c>
      <c r="D64" s="25" t="s">
        <v>492</v>
      </c>
      <c r="E64" s="25" t="s">
        <v>368</v>
      </c>
      <c r="F64" s="27">
        <v>670000</v>
      </c>
      <c r="G64" s="27">
        <v>67</v>
      </c>
      <c r="H64" s="27">
        <v>67</v>
      </c>
      <c r="I64" s="27"/>
      <c r="J64" s="27"/>
      <c r="K64" s="25"/>
      <c r="L64" s="25" t="s">
        <v>36</v>
      </c>
      <c r="M64" s="123" t="s">
        <v>493</v>
      </c>
      <c r="N64" s="46">
        <v>66.33</v>
      </c>
      <c r="O64" s="48" t="s">
        <v>466</v>
      </c>
      <c r="P64" s="47">
        <v>661200</v>
      </c>
      <c r="Q64" s="67" t="s">
        <v>494</v>
      </c>
      <c r="R64" s="68">
        <v>661200</v>
      </c>
      <c r="S64" s="46"/>
      <c r="T64" s="108"/>
      <c r="U64" s="109"/>
      <c r="V64" s="110"/>
      <c r="W64" s="109"/>
      <c r="X64" s="80"/>
      <c r="Y64" s="80"/>
      <c r="Z64" s="71">
        <f>R64+T64+V64</f>
        <v>661200</v>
      </c>
      <c r="AA64" s="108"/>
      <c r="AB64" s="67">
        <f>P64-R64-T64-V64</f>
        <v>0</v>
      </c>
      <c r="AC64" s="92"/>
    </row>
    <row r="65" ht="74" customHeight="1" spans="1:29">
      <c r="A65" s="28"/>
      <c r="B65" s="28"/>
      <c r="C65" s="28"/>
      <c r="D65" s="28"/>
      <c r="E65" s="28"/>
      <c r="F65" s="30"/>
      <c r="G65" s="30"/>
      <c r="H65" s="30"/>
      <c r="I65" s="30"/>
      <c r="J65" s="30"/>
      <c r="K65" s="28"/>
      <c r="L65" s="28"/>
      <c r="M65" s="101" t="s">
        <v>328</v>
      </c>
      <c r="N65" s="25">
        <v>0.67</v>
      </c>
      <c r="O65" s="25"/>
      <c r="P65" s="102"/>
      <c r="Q65" s="116"/>
      <c r="R65" s="111"/>
      <c r="S65" s="25"/>
      <c r="T65" s="112"/>
      <c r="U65" s="113"/>
      <c r="V65" s="114"/>
      <c r="W65" s="113"/>
      <c r="X65" s="115"/>
      <c r="Y65" s="115"/>
      <c r="Z65" s="119">
        <f>R65+T65+V65</f>
        <v>0</v>
      </c>
      <c r="AA65" s="112"/>
      <c r="AB65" s="67">
        <f>P65-R65-T65-V65</f>
        <v>0</v>
      </c>
      <c r="AC65" s="118"/>
    </row>
    <row r="66" ht="26.4" customHeight="1" spans="1:29">
      <c r="A66" s="33"/>
      <c r="B66" s="33"/>
      <c r="C66" s="33"/>
      <c r="D66" s="93" t="s">
        <v>49</v>
      </c>
      <c r="E66" s="94"/>
      <c r="F66" s="94"/>
      <c r="G66" s="94"/>
      <c r="H66" s="94"/>
      <c r="I66" s="94"/>
      <c r="J66" s="94"/>
      <c r="K66" s="103"/>
      <c r="L66" s="95"/>
      <c r="M66" s="95"/>
      <c r="N66" s="51">
        <f t="shared" ref="N66:R66" si="14">SUM(N64:N65)</f>
        <v>67</v>
      </c>
      <c r="O66" s="95"/>
      <c r="P66" s="47">
        <f t="shared" si="14"/>
        <v>661200</v>
      </c>
      <c r="Q66" s="96"/>
      <c r="R66" s="68">
        <f t="shared" si="14"/>
        <v>661200</v>
      </c>
      <c r="S66" s="109"/>
      <c r="T66" s="108"/>
      <c r="U66" s="109"/>
      <c r="V66" s="110"/>
      <c r="W66" s="109"/>
      <c r="X66" s="75"/>
      <c r="Y66" s="75"/>
      <c r="Z66" s="90">
        <f>SUM(Z64:Z65)</f>
        <v>661200</v>
      </c>
      <c r="AA66" s="108"/>
      <c r="AB66" s="120">
        <f>SUM(AB64:AB65)</f>
        <v>0</v>
      </c>
      <c r="AC66" s="92"/>
    </row>
    <row r="67" ht="37.8" customHeight="1" spans="3:8">
      <c r="C67" s="129" t="s">
        <v>495</v>
      </c>
      <c r="D67" s="129"/>
      <c r="E67" s="129"/>
      <c r="F67" s="129"/>
      <c r="G67" s="129"/>
      <c r="H67" s="129"/>
    </row>
  </sheetData>
  <autoFilter xmlns:etc="http://www.wps.cn/officeDocument/2017/etCustomData" ref="A5:AI67" etc:filterBottomFollowUsedRange="0">
    <extLst/>
  </autoFilter>
  <mergeCells count="95">
    <mergeCell ref="A1:AB1"/>
    <mergeCell ref="G3:J3"/>
    <mergeCell ref="M3:N3"/>
    <mergeCell ref="O3:Z3"/>
    <mergeCell ref="A21:L21"/>
    <mergeCell ref="C46:L46"/>
    <mergeCell ref="C51:J51"/>
    <mergeCell ref="C59:J59"/>
    <mergeCell ref="D63:K63"/>
    <mergeCell ref="D66:K66"/>
    <mergeCell ref="C67:H67"/>
    <mergeCell ref="A3:A4"/>
    <mergeCell ref="A6:A20"/>
    <mergeCell ref="A22:A46"/>
    <mergeCell ref="A47:A51"/>
    <mergeCell ref="A52:A59"/>
    <mergeCell ref="A60:A63"/>
    <mergeCell ref="A64:A66"/>
    <mergeCell ref="B3:B4"/>
    <mergeCell ref="B6:B20"/>
    <mergeCell ref="B22:B46"/>
    <mergeCell ref="B47:B51"/>
    <mergeCell ref="B52:B59"/>
    <mergeCell ref="B60:B63"/>
    <mergeCell ref="B64:B66"/>
    <mergeCell ref="C3:C4"/>
    <mergeCell ref="C6:C20"/>
    <mergeCell ref="C22:C45"/>
    <mergeCell ref="C47:C50"/>
    <mergeCell ref="C52:C58"/>
    <mergeCell ref="C60:C62"/>
    <mergeCell ref="C64:C66"/>
    <mergeCell ref="D3:D4"/>
    <mergeCell ref="D6:D20"/>
    <mergeCell ref="D22:D45"/>
    <mergeCell ref="D47:D50"/>
    <mergeCell ref="D52:D58"/>
    <mergeCell ref="D60:D62"/>
    <mergeCell ref="D64:D65"/>
    <mergeCell ref="E3:E4"/>
    <mergeCell ref="E6:E20"/>
    <mergeCell ref="E22:E45"/>
    <mergeCell ref="E47:E50"/>
    <mergeCell ref="E52:E58"/>
    <mergeCell ref="E60:E62"/>
    <mergeCell ref="E64:E65"/>
    <mergeCell ref="F3:F4"/>
    <mergeCell ref="F6:F20"/>
    <mergeCell ref="F22:F45"/>
    <mergeCell ref="F47:F50"/>
    <mergeCell ref="F52:F58"/>
    <mergeCell ref="F60:F62"/>
    <mergeCell ref="F64:F65"/>
    <mergeCell ref="G6:G20"/>
    <mergeCell ref="G22:G45"/>
    <mergeCell ref="G47:G50"/>
    <mergeCell ref="G52:G58"/>
    <mergeCell ref="G60:G62"/>
    <mergeCell ref="G64:G65"/>
    <mergeCell ref="H6:H20"/>
    <mergeCell ref="H22:H45"/>
    <mergeCell ref="H47:H50"/>
    <mergeCell ref="H52:H58"/>
    <mergeCell ref="H60:H62"/>
    <mergeCell ref="H64:H65"/>
    <mergeCell ref="I6:I20"/>
    <mergeCell ref="I22:I45"/>
    <mergeCell ref="I47:I50"/>
    <mergeCell ref="I52:I58"/>
    <mergeCell ref="I60:I62"/>
    <mergeCell ref="I64:I65"/>
    <mergeCell ref="J6:J20"/>
    <mergeCell ref="J22:J45"/>
    <mergeCell ref="J47:J50"/>
    <mergeCell ref="J52:J58"/>
    <mergeCell ref="J60:J62"/>
    <mergeCell ref="J64:J65"/>
    <mergeCell ref="K3:K4"/>
    <mergeCell ref="K6:K20"/>
    <mergeCell ref="K22:K45"/>
    <mergeCell ref="K47:K50"/>
    <mergeCell ref="K52:K58"/>
    <mergeCell ref="K60:K62"/>
    <mergeCell ref="K64:K65"/>
    <mergeCell ref="L3:L4"/>
    <mergeCell ref="L6:L20"/>
    <mergeCell ref="L22:L45"/>
    <mergeCell ref="L47:L50"/>
    <mergeCell ref="L52:L58"/>
    <mergeCell ref="L60:L62"/>
    <mergeCell ref="L64:L65"/>
    <mergeCell ref="AA3:AA4"/>
    <mergeCell ref="AB3:AB4"/>
    <mergeCell ref="AC3:AC4"/>
    <mergeCell ref="AC52:AC62"/>
  </mergeCells>
  <printOptions horizontalCentered="1"/>
  <pageMargins left="0.0393700787401575" right="0.0393700787401575" top="0.984251968503937" bottom="0.354330708661417" header="0.31496062992126" footer="0.31496062992126"/>
  <pageSetup paperSize="9" scale="80" fitToHeight="2" orientation="landscape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4"/>
  <sheetViews>
    <sheetView tabSelected="1" zoomScale="80" zoomScaleNormal="80" workbookViewId="0">
      <pane ySplit="5" topLeftCell="A6" activePane="bottomLeft" state="frozen"/>
      <selection/>
      <selection pane="bottomLeft" activeCell="Z15" sqref="Z15"/>
    </sheetView>
  </sheetViews>
  <sheetFormatPr defaultColWidth="9" defaultRowHeight="14.25"/>
  <cols>
    <col min="1" max="1" width="4.10833333333333" style="2" customWidth="1"/>
    <col min="2" max="2" width="6.44166666666667" style="2" customWidth="1"/>
    <col min="3" max="3" width="10.6666666666667" style="2" customWidth="1"/>
    <col min="4" max="4" width="7.88333333333333" style="2" customWidth="1"/>
    <col min="5" max="5" width="5.55833333333333" style="2" customWidth="1"/>
    <col min="6" max="6" width="7.21666666666667" style="3" customWidth="1"/>
    <col min="7" max="7" width="5.55833333333333" style="4" customWidth="1"/>
    <col min="8" max="8" width="6.55833333333333" style="4" customWidth="1"/>
    <col min="9" max="9" width="5.55833333333333" style="5" customWidth="1"/>
    <col min="10" max="10" width="5.33333333333333" style="5" customWidth="1"/>
    <col min="11" max="11" width="6.88333333333333" style="2" customWidth="1"/>
    <col min="12" max="12" width="6.55833333333333" style="2" customWidth="1"/>
    <col min="13" max="13" width="14.1083333333333" style="2" customWidth="1"/>
    <col min="14" max="14" width="11.1083333333333" style="2" customWidth="1"/>
    <col min="15" max="15" width="12.8833333333333" style="2" customWidth="1"/>
    <col min="16" max="16" width="12.775" style="3" customWidth="1"/>
    <col min="17" max="17" width="9.71666666666667" style="3" customWidth="1"/>
    <col min="18" max="18" width="14" style="6" customWidth="1"/>
    <col min="19" max="19" width="9.21666666666667" style="7" customWidth="1"/>
    <col min="20" max="20" width="12" style="8" customWidth="1"/>
    <col min="21" max="21" width="9.71666666666667" style="7" customWidth="1"/>
    <col min="22" max="22" width="9.21666666666667" style="9" customWidth="1"/>
    <col min="23" max="23" width="9.44166666666667" style="7" customWidth="1"/>
    <col min="24" max="26" width="14.5583333333333" style="7" customWidth="1"/>
    <col min="27" max="27" width="13.5" style="9" customWidth="1"/>
    <col min="28" max="28" width="15.775" style="10" customWidth="1"/>
    <col min="29" max="29" width="8.66666666666667" style="11" customWidth="1"/>
    <col min="30" max="30" width="11.1083333333333" style="11" customWidth="1"/>
    <col min="31" max="31" width="13.4666666666667" style="11" customWidth="1"/>
    <col min="32" max="32" width="13.6" style="11" customWidth="1"/>
    <col min="33" max="33" width="9" style="11"/>
    <col min="34" max="34" width="12.625" style="11"/>
    <col min="35" max="16384" width="9" style="11"/>
  </cols>
  <sheetData>
    <row r="1" ht="33.75" spans="1:28">
      <c r="A1" s="12" t="s">
        <v>496</v>
      </c>
      <c r="B1" s="12"/>
      <c r="C1" s="12"/>
      <c r="D1" s="12"/>
      <c r="E1" s="12"/>
      <c r="F1" s="13"/>
      <c r="G1" s="14"/>
      <c r="H1" s="14"/>
      <c r="I1" s="14"/>
      <c r="J1" s="14"/>
      <c r="K1" s="12"/>
      <c r="L1" s="35"/>
      <c r="M1" s="36"/>
      <c r="N1" s="35"/>
      <c r="O1" s="35"/>
      <c r="P1" s="13"/>
      <c r="Q1" s="13"/>
      <c r="R1" s="12"/>
      <c r="S1" s="12"/>
      <c r="T1" s="12"/>
      <c r="U1" s="12"/>
      <c r="V1" s="12"/>
      <c r="W1" s="12"/>
      <c r="X1" s="12"/>
      <c r="Y1" s="12"/>
      <c r="Z1" s="12"/>
      <c r="AA1" s="83"/>
      <c r="AB1" s="13"/>
    </row>
    <row r="2" ht="25.5" spans="1:32">
      <c r="A2" s="15"/>
      <c r="B2" s="15"/>
      <c r="C2" s="15"/>
      <c r="D2" s="15"/>
      <c r="E2" s="15"/>
      <c r="F2" s="16"/>
      <c r="G2" s="17"/>
      <c r="H2" s="17"/>
      <c r="I2" s="17"/>
      <c r="J2" s="17"/>
      <c r="K2" s="15"/>
      <c r="L2" s="15"/>
      <c r="M2" s="37"/>
      <c r="N2" s="15"/>
      <c r="O2" s="15"/>
      <c r="P2" s="16"/>
      <c r="Q2" s="16"/>
      <c r="R2" s="60"/>
      <c r="S2" s="61"/>
      <c r="T2" s="62"/>
      <c r="U2" s="61"/>
      <c r="V2" s="63"/>
      <c r="W2" s="61"/>
      <c r="X2" s="61"/>
      <c r="Y2" s="61"/>
      <c r="Z2" s="61"/>
      <c r="AA2" s="63"/>
      <c r="AD2" s="11">
        <v>23170000</v>
      </c>
      <c r="AE2" s="11">
        <v>12980000</v>
      </c>
      <c r="AF2" s="11">
        <v>36150000</v>
      </c>
    </row>
    <row r="3" ht="36" customHeight="1" spans="1:34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9" t="s">
        <v>6</v>
      </c>
      <c r="G3" s="20" t="s">
        <v>7</v>
      </c>
      <c r="H3" s="21"/>
      <c r="I3" s="21"/>
      <c r="J3" s="38"/>
      <c r="K3" s="18" t="s">
        <v>8</v>
      </c>
      <c r="L3" s="18" t="s">
        <v>9</v>
      </c>
      <c r="M3" s="39" t="s">
        <v>10</v>
      </c>
      <c r="N3" s="40"/>
      <c r="O3" s="41" t="s">
        <v>11</v>
      </c>
      <c r="P3" s="42"/>
      <c r="Q3" s="42"/>
      <c r="R3" s="42"/>
      <c r="S3" s="42"/>
      <c r="T3" s="42"/>
      <c r="U3" s="42"/>
      <c r="V3" s="42"/>
      <c r="W3" s="42"/>
      <c r="X3" s="42"/>
      <c r="Y3" s="42"/>
      <c r="Z3" s="84"/>
      <c r="AA3" s="85" t="s">
        <v>12</v>
      </c>
      <c r="AB3" s="19" t="s">
        <v>13</v>
      </c>
      <c r="AC3" s="18" t="s">
        <v>14</v>
      </c>
      <c r="AD3" s="18" t="s">
        <v>361</v>
      </c>
      <c r="AE3" s="18" t="s">
        <v>362</v>
      </c>
      <c r="AF3" s="18" t="s">
        <v>364</v>
      </c>
      <c r="AG3" s="18" t="s">
        <v>365</v>
      </c>
      <c r="AH3" s="92" t="s">
        <v>30</v>
      </c>
    </row>
    <row r="4" ht="52.8" customHeight="1" spans="1:34">
      <c r="A4" s="18"/>
      <c r="B4" s="18"/>
      <c r="C4" s="18"/>
      <c r="D4" s="18"/>
      <c r="E4" s="18"/>
      <c r="F4" s="22"/>
      <c r="G4" s="18" t="s">
        <v>15</v>
      </c>
      <c r="H4" s="18" t="s">
        <v>16</v>
      </c>
      <c r="I4" s="18" t="s">
        <v>17</v>
      </c>
      <c r="J4" s="18" t="s">
        <v>18</v>
      </c>
      <c r="K4" s="18"/>
      <c r="L4" s="18"/>
      <c r="M4" s="39" t="s">
        <v>19</v>
      </c>
      <c r="N4" s="18" t="s">
        <v>20</v>
      </c>
      <c r="O4" s="18" t="s">
        <v>21</v>
      </c>
      <c r="P4" s="39" t="s">
        <v>22</v>
      </c>
      <c r="Q4" s="39" t="s">
        <v>23</v>
      </c>
      <c r="R4" s="64" t="s">
        <v>24</v>
      </c>
      <c r="S4" s="18" t="s">
        <v>25</v>
      </c>
      <c r="T4" s="64" t="s">
        <v>26</v>
      </c>
      <c r="U4" s="18" t="s">
        <v>25</v>
      </c>
      <c r="V4" s="65" t="s">
        <v>27</v>
      </c>
      <c r="W4" s="18" t="s">
        <v>25</v>
      </c>
      <c r="X4" s="65" t="s">
        <v>28</v>
      </c>
      <c r="Y4" s="18" t="s">
        <v>25</v>
      </c>
      <c r="Z4" s="18" t="s">
        <v>29</v>
      </c>
      <c r="AA4" s="86"/>
      <c r="AB4" s="22"/>
      <c r="AC4" s="18"/>
      <c r="AD4" s="18">
        <f>Z15+Z43+Z77</f>
        <v>21617638.65</v>
      </c>
      <c r="AE4" s="18">
        <f>Z81+Z72</f>
        <v>11680099.42</v>
      </c>
      <c r="AF4" s="18">
        <f>AD4+AE4</f>
        <v>33297738.07</v>
      </c>
      <c r="AG4" s="18"/>
      <c r="AH4" s="92">
        <f>N5-Z5</f>
        <v>2852261.92999999</v>
      </c>
    </row>
    <row r="5" ht="52.8" customHeight="1" spans="1:34">
      <c r="A5" s="23"/>
      <c r="B5" s="23"/>
      <c r="C5" s="23"/>
      <c r="D5" s="23"/>
      <c r="E5" s="23"/>
      <c r="F5" s="24">
        <f>F6+F16+F44+F73+F78</f>
        <v>3615</v>
      </c>
      <c r="G5" s="24">
        <f>G6+G16+G44+G73+G78</f>
        <v>3615</v>
      </c>
      <c r="H5" s="24">
        <f>H6+H16+H44+H73+H78</f>
        <v>2317</v>
      </c>
      <c r="I5" s="24">
        <f>I6+I16+I44+I73+I78</f>
        <v>1298</v>
      </c>
      <c r="J5" s="24">
        <f>J6+J16+J44+J73+J78</f>
        <v>0</v>
      </c>
      <c r="K5" s="23"/>
      <c r="L5" s="23"/>
      <c r="M5" s="43"/>
      <c r="N5" s="24">
        <v>36150000</v>
      </c>
      <c r="O5" s="18"/>
      <c r="P5" s="39"/>
      <c r="Q5" s="39"/>
      <c r="R5" s="64"/>
      <c r="S5" s="18"/>
      <c r="T5" s="64"/>
      <c r="U5" s="18"/>
      <c r="V5" s="65"/>
      <c r="W5" s="18"/>
      <c r="X5" s="66"/>
      <c r="Y5" s="66"/>
      <c r="Z5" s="66">
        <f>Z15+Z43+Z72+Z77+Z81</f>
        <v>33297738.07</v>
      </c>
      <c r="AA5" s="86"/>
      <c r="AB5" s="22">
        <f>N5-Z5</f>
        <v>2852261.92999999</v>
      </c>
      <c r="AC5" s="18"/>
      <c r="AD5" s="87">
        <f>AD4/AD2</f>
        <v>0.933001236512732</v>
      </c>
      <c r="AE5" s="87">
        <f>AE4/AE2</f>
        <v>0.899853576271186</v>
      </c>
      <c r="AF5" s="87">
        <f>AF4/AF2</f>
        <v>0.92109925504841</v>
      </c>
      <c r="AG5" s="87">
        <f>Z5/N5</f>
        <v>0.92109925504841</v>
      </c>
      <c r="AH5" s="92"/>
    </row>
    <row r="6" s="1" customFormat="1" ht="38.4" customHeight="1" spans="1:30">
      <c r="A6" s="25">
        <v>1</v>
      </c>
      <c r="B6" s="25">
        <v>2024</v>
      </c>
      <c r="C6" s="25" t="s">
        <v>497</v>
      </c>
      <c r="D6" s="26" t="s">
        <v>498</v>
      </c>
      <c r="E6" s="25" t="s">
        <v>431</v>
      </c>
      <c r="F6" s="27">
        <v>245</v>
      </c>
      <c r="G6" s="27">
        <v>245</v>
      </c>
      <c r="H6" s="27">
        <v>245</v>
      </c>
      <c r="I6" s="27"/>
      <c r="J6" s="27"/>
      <c r="K6" s="25"/>
      <c r="L6" s="25" t="s">
        <v>499</v>
      </c>
      <c r="M6" s="44" t="s">
        <v>500</v>
      </c>
      <c r="N6" s="45"/>
      <c r="O6" s="46" t="s">
        <v>501</v>
      </c>
      <c r="P6" s="47">
        <v>1085025</v>
      </c>
      <c r="Q6" s="67" t="s">
        <v>377</v>
      </c>
      <c r="R6" s="68">
        <v>542512.5</v>
      </c>
      <c r="S6" s="46" t="s">
        <v>502</v>
      </c>
      <c r="T6" s="69">
        <v>542512.5</v>
      </c>
      <c r="U6" s="46" t="s">
        <v>503</v>
      </c>
      <c r="V6" s="70"/>
      <c r="W6" s="45"/>
      <c r="X6" s="71"/>
      <c r="Y6" s="71"/>
      <c r="Z6" s="71">
        <f>R6+T6+V6+X6</f>
        <v>1085025</v>
      </c>
      <c r="AA6" s="70"/>
      <c r="AB6" s="88"/>
      <c r="AC6" s="89"/>
      <c r="AD6" s="1">
        <f>Z6/P6</f>
        <v>1</v>
      </c>
    </row>
    <row r="7" s="1" customFormat="1" ht="62" customHeight="1" spans="1:30">
      <c r="A7" s="28"/>
      <c r="B7" s="28"/>
      <c r="C7" s="28"/>
      <c r="D7" s="29"/>
      <c r="E7" s="28"/>
      <c r="F7" s="30"/>
      <c r="G7" s="30"/>
      <c r="H7" s="30"/>
      <c r="I7" s="30"/>
      <c r="J7" s="30"/>
      <c r="K7" s="28"/>
      <c r="L7" s="28"/>
      <c r="M7" s="44" t="s">
        <v>504</v>
      </c>
      <c r="N7" s="45"/>
      <c r="O7" s="46" t="s">
        <v>505</v>
      </c>
      <c r="P7" s="47">
        <v>767000</v>
      </c>
      <c r="Q7" s="67" t="s">
        <v>377</v>
      </c>
      <c r="R7" s="68">
        <v>383500</v>
      </c>
      <c r="S7" s="46" t="s">
        <v>502</v>
      </c>
      <c r="T7" s="71">
        <v>113500</v>
      </c>
      <c r="U7" s="46" t="s">
        <v>506</v>
      </c>
      <c r="V7" s="70">
        <v>270000</v>
      </c>
      <c r="W7" s="45" t="s">
        <v>506</v>
      </c>
      <c r="X7" s="71"/>
      <c r="Y7" s="71"/>
      <c r="Z7" s="71">
        <f t="shared" ref="Z7:Z19" si="0">R7+T7+V7+X7</f>
        <v>767000</v>
      </c>
      <c r="AA7" s="70"/>
      <c r="AB7" s="88"/>
      <c r="AC7" s="89"/>
      <c r="AD7" s="1">
        <f t="shared" ref="AD7:AD38" si="1">Z7/P7</f>
        <v>1</v>
      </c>
    </row>
    <row r="8" s="1" customFormat="1" ht="38.4" customHeight="1" spans="1:30">
      <c r="A8" s="28"/>
      <c r="B8" s="28"/>
      <c r="C8" s="28"/>
      <c r="D8" s="29"/>
      <c r="E8" s="28"/>
      <c r="F8" s="30"/>
      <c r="G8" s="30"/>
      <c r="H8" s="30"/>
      <c r="I8" s="30"/>
      <c r="J8" s="30"/>
      <c r="K8" s="28"/>
      <c r="L8" s="28"/>
      <c r="M8" s="44" t="s">
        <v>507</v>
      </c>
      <c r="N8" s="45"/>
      <c r="O8" s="48" t="s">
        <v>508</v>
      </c>
      <c r="P8" s="47">
        <v>291064.22</v>
      </c>
      <c r="Q8" s="67" t="s">
        <v>509</v>
      </c>
      <c r="R8" s="68">
        <v>87319.26</v>
      </c>
      <c r="S8" s="46" t="s">
        <v>502</v>
      </c>
      <c r="T8" s="71"/>
      <c r="U8" s="46"/>
      <c r="V8" s="70"/>
      <c r="W8" s="45"/>
      <c r="X8" s="71"/>
      <c r="Y8" s="71"/>
      <c r="Z8" s="71">
        <f t="shared" si="0"/>
        <v>87319.26</v>
      </c>
      <c r="AA8" s="70"/>
      <c r="AB8" s="88"/>
      <c r="AC8" s="89"/>
      <c r="AD8" s="1">
        <f t="shared" si="1"/>
        <v>0.299999979385993</v>
      </c>
    </row>
    <row r="9" s="1" customFormat="1" ht="38.4" customHeight="1" spans="1:30">
      <c r="A9" s="28"/>
      <c r="B9" s="28"/>
      <c r="C9" s="28"/>
      <c r="D9" s="29"/>
      <c r="E9" s="28"/>
      <c r="F9" s="30"/>
      <c r="G9" s="30"/>
      <c r="H9" s="30"/>
      <c r="I9" s="30"/>
      <c r="J9" s="30"/>
      <c r="K9" s="28"/>
      <c r="L9" s="28"/>
      <c r="M9" s="44" t="s">
        <v>510</v>
      </c>
      <c r="N9" s="45"/>
      <c r="O9" s="46" t="s">
        <v>511</v>
      </c>
      <c r="P9" s="47">
        <v>250800</v>
      </c>
      <c r="Q9" s="67" t="s">
        <v>377</v>
      </c>
      <c r="R9" s="68">
        <v>125400</v>
      </c>
      <c r="S9" s="46" t="s">
        <v>502</v>
      </c>
      <c r="T9" s="71">
        <v>125400</v>
      </c>
      <c r="U9" s="46" t="s">
        <v>506</v>
      </c>
      <c r="V9" s="70"/>
      <c r="W9" s="45"/>
      <c r="X9" s="71"/>
      <c r="Y9" s="71"/>
      <c r="Z9" s="71">
        <f t="shared" si="0"/>
        <v>250800</v>
      </c>
      <c r="AA9" s="70"/>
      <c r="AB9" s="88"/>
      <c r="AC9" s="89"/>
      <c r="AD9" s="1">
        <f t="shared" si="1"/>
        <v>1</v>
      </c>
    </row>
    <row r="10" s="1" customFormat="1" ht="38.4" customHeight="1" spans="1:30">
      <c r="A10" s="28"/>
      <c r="B10" s="28"/>
      <c r="C10" s="28"/>
      <c r="D10" s="29"/>
      <c r="E10" s="28"/>
      <c r="F10" s="30"/>
      <c r="G10" s="30"/>
      <c r="H10" s="30"/>
      <c r="I10" s="30"/>
      <c r="J10" s="30"/>
      <c r="K10" s="28"/>
      <c r="L10" s="28"/>
      <c r="M10" s="44"/>
      <c r="N10" s="45"/>
      <c r="O10" s="46"/>
      <c r="P10" s="47"/>
      <c r="Q10" s="67"/>
      <c r="R10" s="68"/>
      <c r="S10" s="46"/>
      <c r="T10" s="71"/>
      <c r="U10" s="46"/>
      <c r="V10" s="70"/>
      <c r="W10" s="45"/>
      <c r="X10" s="71"/>
      <c r="Y10" s="71"/>
      <c r="Z10" s="71">
        <f t="shared" si="0"/>
        <v>0</v>
      </c>
      <c r="AA10" s="70"/>
      <c r="AB10" s="88"/>
      <c r="AC10" s="89"/>
      <c r="AD10" s="1" t="e">
        <f t="shared" si="1"/>
        <v>#DIV/0!</v>
      </c>
    </row>
    <row r="11" s="1" customFormat="1" ht="38.4" customHeight="1" spans="1:30">
      <c r="A11" s="28"/>
      <c r="B11" s="28"/>
      <c r="C11" s="28"/>
      <c r="D11" s="29"/>
      <c r="E11" s="28"/>
      <c r="F11" s="30"/>
      <c r="G11" s="30"/>
      <c r="H11" s="30"/>
      <c r="I11" s="30"/>
      <c r="J11" s="30"/>
      <c r="K11" s="28"/>
      <c r="L11" s="28"/>
      <c r="M11" s="44"/>
      <c r="N11" s="45"/>
      <c r="O11" s="48"/>
      <c r="P11" s="47"/>
      <c r="Q11" s="67"/>
      <c r="R11" s="68"/>
      <c r="S11" s="46"/>
      <c r="T11" s="71"/>
      <c r="U11" s="45"/>
      <c r="V11" s="70"/>
      <c r="W11" s="45"/>
      <c r="X11" s="71"/>
      <c r="Y11" s="71"/>
      <c r="Z11" s="71">
        <f t="shared" si="0"/>
        <v>0</v>
      </c>
      <c r="AA11" s="70"/>
      <c r="AB11" s="88"/>
      <c r="AC11" s="89"/>
      <c r="AD11" s="1" t="e">
        <f t="shared" si="1"/>
        <v>#DIV/0!</v>
      </c>
    </row>
    <row r="12" s="1" customFormat="1" ht="38.4" customHeight="1" spans="1:30">
      <c r="A12" s="28"/>
      <c r="B12" s="28"/>
      <c r="C12" s="28"/>
      <c r="D12" s="29"/>
      <c r="E12" s="28"/>
      <c r="F12" s="30"/>
      <c r="G12" s="30"/>
      <c r="H12" s="30"/>
      <c r="I12" s="30"/>
      <c r="J12" s="30"/>
      <c r="K12" s="28"/>
      <c r="L12" s="28"/>
      <c r="M12" s="44"/>
      <c r="N12" s="45"/>
      <c r="O12" s="48"/>
      <c r="P12" s="47"/>
      <c r="Q12" s="67"/>
      <c r="R12" s="68"/>
      <c r="S12" s="46"/>
      <c r="T12" s="71"/>
      <c r="U12" s="45"/>
      <c r="V12" s="70"/>
      <c r="W12" s="45"/>
      <c r="X12" s="71"/>
      <c r="Y12" s="71"/>
      <c r="Z12" s="71">
        <f t="shared" si="0"/>
        <v>0</v>
      </c>
      <c r="AA12" s="70"/>
      <c r="AB12" s="88"/>
      <c r="AC12" s="89"/>
      <c r="AD12" s="1" t="e">
        <f t="shared" si="1"/>
        <v>#DIV/0!</v>
      </c>
    </row>
    <row r="13" s="1" customFormat="1" ht="38.4" customHeight="1" spans="1:30">
      <c r="A13" s="28"/>
      <c r="B13" s="28"/>
      <c r="C13" s="28"/>
      <c r="D13" s="29"/>
      <c r="E13" s="28"/>
      <c r="F13" s="30"/>
      <c r="G13" s="30"/>
      <c r="H13" s="30"/>
      <c r="I13" s="30"/>
      <c r="J13" s="30"/>
      <c r="K13" s="28"/>
      <c r="L13" s="28"/>
      <c r="M13" s="49"/>
      <c r="N13" s="45"/>
      <c r="O13" s="46"/>
      <c r="P13" s="47"/>
      <c r="Q13" s="67"/>
      <c r="R13" s="68"/>
      <c r="S13" s="46"/>
      <c r="T13" s="71"/>
      <c r="U13" s="46"/>
      <c r="V13" s="70"/>
      <c r="W13" s="45"/>
      <c r="X13" s="71"/>
      <c r="Y13" s="71"/>
      <c r="Z13" s="71">
        <f t="shared" si="0"/>
        <v>0</v>
      </c>
      <c r="AA13" s="70"/>
      <c r="AB13" s="88"/>
      <c r="AC13" s="89"/>
      <c r="AD13" s="1" t="e">
        <f t="shared" si="1"/>
        <v>#DIV/0!</v>
      </c>
    </row>
    <row r="14" s="1" customFormat="1" ht="42" customHeight="1" spans="1:30">
      <c r="A14" s="28"/>
      <c r="B14" s="28"/>
      <c r="C14" s="28"/>
      <c r="D14" s="29"/>
      <c r="E14" s="28"/>
      <c r="F14" s="30"/>
      <c r="G14" s="30"/>
      <c r="H14" s="30"/>
      <c r="I14" s="30"/>
      <c r="J14" s="30"/>
      <c r="K14" s="28"/>
      <c r="L14" s="28"/>
      <c r="M14" s="49"/>
      <c r="N14" s="45"/>
      <c r="O14" s="46"/>
      <c r="P14" s="47"/>
      <c r="Q14" s="67"/>
      <c r="R14" s="68"/>
      <c r="S14" s="46"/>
      <c r="T14" s="71"/>
      <c r="U14" s="46"/>
      <c r="V14" s="70"/>
      <c r="W14" s="45"/>
      <c r="X14" s="71"/>
      <c r="Y14" s="71"/>
      <c r="Z14" s="71">
        <f t="shared" si="0"/>
        <v>0</v>
      </c>
      <c r="AA14" s="70"/>
      <c r="AB14" s="88"/>
      <c r="AC14" s="89"/>
      <c r="AD14" s="1" t="e">
        <f t="shared" si="1"/>
        <v>#DIV/0!</v>
      </c>
    </row>
    <row r="15" s="1" customFormat="1" ht="19.2" customHeight="1" spans="1:30">
      <c r="A15" s="31" t="s">
        <v>49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50"/>
      <c r="M15" s="48"/>
      <c r="N15" s="51">
        <f>SUM(N6:N14)</f>
        <v>0</v>
      </c>
      <c r="O15" s="46"/>
      <c r="P15" s="46">
        <f>SUM(P6:P14)</f>
        <v>2393889.22</v>
      </c>
      <c r="Q15" s="72"/>
      <c r="R15" s="68">
        <f>SUM(R6:R14)</f>
        <v>1138731.76</v>
      </c>
      <c r="S15" s="72"/>
      <c r="T15" s="73">
        <f>SUM(T6:T14)</f>
        <v>781412.5</v>
      </c>
      <c r="U15" s="72"/>
      <c r="V15" s="74">
        <f>SUM(V6:V14)</f>
        <v>270000</v>
      </c>
      <c r="W15" s="72"/>
      <c r="X15" s="75"/>
      <c r="Y15" s="75"/>
      <c r="Z15" s="90">
        <f>SUM(Z6:Z14)</f>
        <v>2190144.26</v>
      </c>
      <c r="AA15" s="74"/>
      <c r="AB15" s="91">
        <f>SUM(AB6:AB14)</f>
        <v>0</v>
      </c>
      <c r="AC15" s="46"/>
      <c r="AD15" s="1">
        <f t="shared" si="1"/>
        <v>0.914889562015739</v>
      </c>
    </row>
    <row r="16" s="1" customFormat="1" ht="60" customHeight="1" spans="1:30">
      <c r="A16" s="25">
        <v>2</v>
      </c>
      <c r="B16" s="25">
        <v>2024</v>
      </c>
      <c r="C16" s="25" t="s">
        <v>512</v>
      </c>
      <c r="D16" s="25" t="s">
        <v>513</v>
      </c>
      <c r="E16" s="25" t="s">
        <v>431</v>
      </c>
      <c r="F16" s="27">
        <v>1854</v>
      </c>
      <c r="G16" s="27">
        <v>1854</v>
      </c>
      <c r="H16" s="27">
        <v>1854</v>
      </c>
      <c r="I16" s="27"/>
      <c r="J16" s="27"/>
      <c r="K16" s="25"/>
      <c r="L16" s="25" t="s">
        <v>134</v>
      </c>
      <c r="M16" s="44" t="s">
        <v>514</v>
      </c>
      <c r="N16" s="52">
        <v>18.54</v>
      </c>
      <c r="O16" s="48" t="s">
        <v>469</v>
      </c>
      <c r="P16" s="46">
        <v>30000</v>
      </c>
      <c r="Q16" s="72" t="s">
        <v>515</v>
      </c>
      <c r="R16" s="68">
        <v>30000</v>
      </c>
      <c r="S16" s="76" t="s">
        <v>516</v>
      </c>
      <c r="T16" s="73"/>
      <c r="U16" s="76"/>
      <c r="V16" s="74"/>
      <c r="W16" s="76"/>
      <c r="X16" s="71"/>
      <c r="Y16" s="71"/>
      <c r="Z16" s="71">
        <f t="shared" ref="Z16:Z28" si="2">R16+T16+V16</f>
        <v>30000</v>
      </c>
      <c r="AA16" s="74"/>
      <c r="AB16" s="88">
        <f>P16-R16-T16-V16</f>
        <v>0</v>
      </c>
      <c r="AC16" s="46"/>
      <c r="AD16" s="1">
        <f t="shared" si="1"/>
        <v>1</v>
      </c>
    </row>
    <row r="17" s="1" customFormat="1" ht="36" spans="1:30">
      <c r="A17" s="28"/>
      <c r="B17" s="28"/>
      <c r="C17" s="28"/>
      <c r="D17" s="28"/>
      <c r="E17" s="28"/>
      <c r="F17" s="30"/>
      <c r="G17" s="30"/>
      <c r="H17" s="30"/>
      <c r="I17" s="30"/>
      <c r="J17" s="30"/>
      <c r="K17" s="28"/>
      <c r="L17" s="28"/>
      <c r="M17" s="44" t="s">
        <v>517</v>
      </c>
      <c r="N17" s="53"/>
      <c r="O17" s="48" t="s">
        <v>304</v>
      </c>
      <c r="P17" s="46">
        <v>20000</v>
      </c>
      <c r="Q17" s="72" t="s">
        <v>518</v>
      </c>
      <c r="R17" s="68">
        <v>20000</v>
      </c>
      <c r="S17" s="76" t="s">
        <v>516</v>
      </c>
      <c r="T17" s="73"/>
      <c r="U17" s="76"/>
      <c r="V17" s="74"/>
      <c r="W17" s="76"/>
      <c r="X17" s="71"/>
      <c r="Y17" s="71"/>
      <c r="Z17" s="71">
        <f t="shared" si="2"/>
        <v>20000</v>
      </c>
      <c r="AA17" s="74"/>
      <c r="AB17" s="88">
        <f>P17-R17-T17-V17</f>
        <v>0</v>
      </c>
      <c r="AC17" s="46"/>
      <c r="AD17" s="1">
        <f t="shared" si="1"/>
        <v>1</v>
      </c>
    </row>
    <row r="18" s="1" customFormat="1" ht="48" spans="1:30">
      <c r="A18" s="28"/>
      <c r="B18" s="28"/>
      <c r="C18" s="28"/>
      <c r="D18" s="28"/>
      <c r="E18" s="28"/>
      <c r="F18" s="30"/>
      <c r="G18" s="30"/>
      <c r="H18" s="30"/>
      <c r="I18" s="30"/>
      <c r="J18" s="30"/>
      <c r="K18" s="28"/>
      <c r="L18" s="28"/>
      <c r="M18" s="44" t="s">
        <v>519</v>
      </c>
      <c r="N18" s="53"/>
      <c r="O18" s="48" t="s">
        <v>520</v>
      </c>
      <c r="P18" s="46">
        <v>35000</v>
      </c>
      <c r="Q18" s="72" t="s">
        <v>521</v>
      </c>
      <c r="R18" s="68">
        <v>35000</v>
      </c>
      <c r="S18" s="76" t="s">
        <v>516</v>
      </c>
      <c r="T18" s="73"/>
      <c r="U18" s="76"/>
      <c r="V18" s="74"/>
      <c r="W18" s="76"/>
      <c r="X18" s="71"/>
      <c r="Y18" s="71"/>
      <c r="Z18" s="71">
        <f t="shared" si="2"/>
        <v>35000</v>
      </c>
      <c r="AA18" s="74"/>
      <c r="AB18" s="88">
        <f>P18-R18-T18-V18</f>
        <v>0</v>
      </c>
      <c r="AC18" s="46"/>
      <c r="AD18" s="1">
        <f t="shared" si="1"/>
        <v>1</v>
      </c>
    </row>
    <row r="19" s="1" customFormat="1" ht="48" spans="1:30">
      <c r="A19" s="28"/>
      <c r="B19" s="28"/>
      <c r="C19" s="28"/>
      <c r="D19" s="28"/>
      <c r="E19" s="28"/>
      <c r="F19" s="30"/>
      <c r="G19" s="30"/>
      <c r="H19" s="30"/>
      <c r="I19" s="30"/>
      <c r="J19" s="30"/>
      <c r="K19" s="28"/>
      <c r="L19" s="28"/>
      <c r="M19" s="44" t="s">
        <v>522</v>
      </c>
      <c r="N19" s="53"/>
      <c r="O19" s="48" t="s">
        <v>523</v>
      </c>
      <c r="P19" s="46">
        <v>141900</v>
      </c>
      <c r="Q19" s="72" t="s">
        <v>524</v>
      </c>
      <c r="R19" s="68">
        <v>99330</v>
      </c>
      <c r="S19" s="76" t="s">
        <v>516</v>
      </c>
      <c r="T19" s="68"/>
      <c r="U19" s="76"/>
      <c r="V19" s="74"/>
      <c r="W19" s="76"/>
      <c r="X19" s="71"/>
      <c r="Y19" s="71"/>
      <c r="Z19" s="71">
        <f t="shared" si="2"/>
        <v>99330</v>
      </c>
      <c r="AA19" s="74"/>
      <c r="AB19" s="88">
        <f>P19-R19-T19-V19</f>
        <v>42570</v>
      </c>
      <c r="AC19" s="46"/>
      <c r="AD19" s="1">
        <f t="shared" si="1"/>
        <v>0.7</v>
      </c>
    </row>
    <row r="20" s="1" customFormat="1" ht="48" spans="1:30">
      <c r="A20" s="28"/>
      <c r="B20" s="28"/>
      <c r="C20" s="28"/>
      <c r="D20" s="28"/>
      <c r="E20" s="28"/>
      <c r="F20" s="30"/>
      <c r="G20" s="30"/>
      <c r="H20" s="30"/>
      <c r="I20" s="30"/>
      <c r="J20" s="30"/>
      <c r="K20" s="28"/>
      <c r="L20" s="28"/>
      <c r="M20" s="44" t="s">
        <v>525</v>
      </c>
      <c r="N20" s="54"/>
      <c r="O20" s="48" t="s">
        <v>350</v>
      </c>
      <c r="P20" s="46">
        <v>131450</v>
      </c>
      <c r="Q20" s="72" t="s">
        <v>524</v>
      </c>
      <c r="R20" s="68">
        <v>1070</v>
      </c>
      <c r="S20" s="76" t="s">
        <v>516</v>
      </c>
      <c r="T20" s="73"/>
      <c r="U20" s="76"/>
      <c r="V20" s="74"/>
      <c r="W20" s="76"/>
      <c r="X20" s="71"/>
      <c r="Y20" s="71"/>
      <c r="Z20" s="71">
        <f t="shared" si="2"/>
        <v>1070</v>
      </c>
      <c r="AA20" s="74"/>
      <c r="AB20" s="88">
        <f>P20-R20-T20-V20</f>
        <v>130380</v>
      </c>
      <c r="AC20" s="46"/>
      <c r="AD20" s="1">
        <f t="shared" si="1"/>
        <v>0.00813997717763408</v>
      </c>
    </row>
    <row r="21" s="1" customFormat="1" ht="27" customHeight="1" spans="1:30">
      <c r="A21" s="28"/>
      <c r="B21" s="28"/>
      <c r="C21" s="28"/>
      <c r="D21" s="28"/>
      <c r="E21" s="28"/>
      <c r="F21" s="30"/>
      <c r="G21" s="30"/>
      <c r="H21" s="30"/>
      <c r="I21" s="30"/>
      <c r="J21" s="30"/>
      <c r="K21" s="28"/>
      <c r="L21" s="28"/>
      <c r="N21" s="48"/>
      <c r="O21" s="48"/>
      <c r="P21" s="46"/>
      <c r="Q21" s="72"/>
      <c r="R21" s="68"/>
      <c r="S21" s="76"/>
      <c r="T21" s="73"/>
      <c r="U21" s="76"/>
      <c r="V21" s="74"/>
      <c r="W21" s="76"/>
      <c r="X21" s="71"/>
      <c r="Y21" s="71"/>
      <c r="Z21" s="71">
        <f t="shared" si="2"/>
        <v>0</v>
      </c>
      <c r="AA21" s="74"/>
      <c r="AB21" s="88"/>
      <c r="AC21" s="46"/>
      <c r="AD21" s="1" t="e">
        <f t="shared" si="1"/>
        <v>#DIV/0!</v>
      </c>
    </row>
    <row r="22" s="1" customFormat="1" ht="49" customHeight="1" spans="1:30">
      <c r="A22" s="28"/>
      <c r="B22" s="28"/>
      <c r="C22" s="28"/>
      <c r="D22" s="28"/>
      <c r="E22" s="28"/>
      <c r="F22" s="30"/>
      <c r="G22" s="30"/>
      <c r="H22" s="30"/>
      <c r="I22" s="30"/>
      <c r="J22" s="30"/>
      <c r="K22" s="28"/>
      <c r="L22" s="28"/>
      <c r="M22" s="44" t="s">
        <v>526</v>
      </c>
      <c r="N22" s="48">
        <v>360</v>
      </c>
      <c r="O22" s="48" t="s">
        <v>527</v>
      </c>
      <c r="P22" s="46">
        <v>3595300</v>
      </c>
      <c r="Q22" s="72" t="s">
        <v>70</v>
      </c>
      <c r="R22" s="77">
        <v>1797650</v>
      </c>
      <c r="S22" s="76" t="s">
        <v>528</v>
      </c>
      <c r="T22" s="73">
        <v>1797650</v>
      </c>
      <c r="U22" s="76" t="s">
        <v>529</v>
      </c>
      <c r="V22" s="74"/>
      <c r="W22" s="76"/>
      <c r="X22" s="71"/>
      <c r="Y22" s="71"/>
      <c r="Z22" s="71">
        <f t="shared" si="2"/>
        <v>3595300</v>
      </c>
      <c r="AA22" s="74"/>
      <c r="AB22" s="88">
        <f>P22-R22-T22-V22</f>
        <v>0</v>
      </c>
      <c r="AC22" s="46"/>
      <c r="AD22" s="1">
        <f t="shared" si="1"/>
        <v>1</v>
      </c>
    </row>
    <row r="23" s="1" customFormat="1" ht="38" customHeight="1" spans="1:30">
      <c r="A23" s="28"/>
      <c r="B23" s="28"/>
      <c r="C23" s="28"/>
      <c r="D23" s="28"/>
      <c r="E23" s="28"/>
      <c r="F23" s="30"/>
      <c r="G23" s="30"/>
      <c r="H23" s="30"/>
      <c r="I23" s="30"/>
      <c r="J23" s="30"/>
      <c r="K23" s="28"/>
      <c r="L23" s="28"/>
      <c r="M23" s="44" t="s">
        <v>530</v>
      </c>
      <c r="N23" s="48">
        <v>240</v>
      </c>
      <c r="O23" s="48" t="s">
        <v>63</v>
      </c>
      <c r="P23" s="46">
        <v>2266123.62</v>
      </c>
      <c r="Q23" s="72" t="s">
        <v>531</v>
      </c>
      <c r="R23" s="68">
        <v>679837.09</v>
      </c>
      <c r="S23" s="76" t="s">
        <v>532</v>
      </c>
      <c r="T23" s="73">
        <v>1133061.81</v>
      </c>
      <c r="U23" s="76" t="s">
        <v>533</v>
      </c>
      <c r="V23" s="74"/>
      <c r="W23" s="76"/>
      <c r="X23" s="71"/>
      <c r="Y23" s="71"/>
      <c r="Z23" s="71">
        <f t="shared" si="2"/>
        <v>1812898.9</v>
      </c>
      <c r="AA23" s="74"/>
      <c r="AB23" s="88">
        <f>P23-R23-T23-V23</f>
        <v>453224.72</v>
      </c>
      <c r="AC23" s="46"/>
      <c r="AD23" s="1">
        <f t="shared" si="1"/>
        <v>0.800000001765129</v>
      </c>
    </row>
    <row r="24" s="1" customFormat="1" ht="71" customHeight="1" spans="1:30">
      <c r="A24" s="28"/>
      <c r="B24" s="28"/>
      <c r="C24" s="28"/>
      <c r="D24" s="28"/>
      <c r="E24" s="28"/>
      <c r="F24" s="30"/>
      <c r="G24" s="30"/>
      <c r="H24" s="30"/>
      <c r="I24" s="30"/>
      <c r="J24" s="30"/>
      <c r="K24" s="28"/>
      <c r="L24" s="28"/>
      <c r="M24" s="44" t="s">
        <v>534</v>
      </c>
      <c r="N24" s="52">
        <v>300</v>
      </c>
      <c r="O24" s="48" t="s">
        <v>535</v>
      </c>
      <c r="P24" s="46">
        <v>2637620</v>
      </c>
      <c r="Q24" s="72" t="s">
        <v>536</v>
      </c>
      <c r="R24" s="78">
        <v>1318810</v>
      </c>
      <c r="S24" s="76" t="s">
        <v>270</v>
      </c>
      <c r="T24" s="73">
        <v>1318810</v>
      </c>
      <c r="U24" s="76" t="s">
        <v>461</v>
      </c>
      <c r="V24" s="74"/>
      <c r="W24" s="76"/>
      <c r="X24" s="71"/>
      <c r="Y24" s="71"/>
      <c r="Z24" s="71">
        <f t="shared" si="2"/>
        <v>2637620</v>
      </c>
      <c r="AA24" s="74"/>
      <c r="AB24" s="88">
        <f>P24-R24-T24-V24</f>
        <v>0</v>
      </c>
      <c r="AC24" s="46"/>
      <c r="AD24" s="1">
        <f t="shared" si="1"/>
        <v>1</v>
      </c>
    </row>
    <row r="25" s="1" customFormat="1" ht="71" customHeight="1" spans="1:30">
      <c r="A25" s="28"/>
      <c r="B25" s="28"/>
      <c r="C25" s="28"/>
      <c r="D25" s="28"/>
      <c r="E25" s="28"/>
      <c r="F25" s="30"/>
      <c r="G25" s="30"/>
      <c r="H25" s="30"/>
      <c r="I25" s="30"/>
      <c r="J25" s="30"/>
      <c r="K25" s="28"/>
      <c r="L25" s="28"/>
      <c r="M25" s="44" t="s">
        <v>537</v>
      </c>
      <c r="N25" s="53"/>
      <c r="O25" s="49" t="s">
        <v>538</v>
      </c>
      <c r="P25" s="46">
        <v>357000</v>
      </c>
      <c r="Q25" s="72" t="s">
        <v>536</v>
      </c>
      <c r="R25" s="68">
        <v>178500</v>
      </c>
      <c r="S25" s="76" t="s">
        <v>270</v>
      </c>
      <c r="T25" s="68">
        <v>178500</v>
      </c>
      <c r="U25" s="76" t="s">
        <v>461</v>
      </c>
      <c r="V25" s="74"/>
      <c r="W25" s="76"/>
      <c r="X25" s="71"/>
      <c r="Y25" s="71"/>
      <c r="Z25" s="71">
        <f t="shared" si="2"/>
        <v>357000</v>
      </c>
      <c r="AA25" s="74"/>
      <c r="AB25" s="88"/>
      <c r="AC25" s="46"/>
      <c r="AD25" s="1">
        <f t="shared" si="1"/>
        <v>1</v>
      </c>
    </row>
    <row r="26" s="1" customFormat="1" ht="71" customHeight="1" spans="1:30">
      <c r="A26" s="28"/>
      <c r="B26" s="28"/>
      <c r="C26" s="28"/>
      <c r="D26" s="28"/>
      <c r="E26" s="28"/>
      <c r="F26" s="30"/>
      <c r="G26" s="30"/>
      <c r="H26" s="30"/>
      <c r="I26" s="30"/>
      <c r="J26" s="30"/>
      <c r="K26" s="28"/>
      <c r="L26" s="28"/>
      <c r="M26" s="55" t="s">
        <v>539</v>
      </c>
      <c r="N26" s="52">
        <v>400</v>
      </c>
      <c r="O26" s="49" t="s">
        <v>540</v>
      </c>
      <c r="P26" s="46">
        <v>448000</v>
      </c>
      <c r="Q26" s="72" t="s">
        <v>70</v>
      </c>
      <c r="R26" s="68">
        <v>224000</v>
      </c>
      <c r="S26" s="76" t="s">
        <v>528</v>
      </c>
      <c r="T26" s="68">
        <v>224000</v>
      </c>
      <c r="U26" s="76" t="s">
        <v>532</v>
      </c>
      <c r="V26" s="74"/>
      <c r="W26" s="76"/>
      <c r="X26" s="71"/>
      <c r="Y26" s="71"/>
      <c r="Z26" s="71">
        <f t="shared" si="2"/>
        <v>448000</v>
      </c>
      <c r="AA26" s="74"/>
      <c r="AB26" s="88">
        <f>P26-R26-T26-V26</f>
        <v>0</v>
      </c>
      <c r="AC26" s="46"/>
      <c r="AD26" s="1">
        <f t="shared" si="1"/>
        <v>1</v>
      </c>
    </row>
    <row r="27" s="1" customFormat="1" ht="71" customHeight="1" spans="1:30">
      <c r="A27" s="28"/>
      <c r="B27" s="28"/>
      <c r="C27" s="28"/>
      <c r="D27" s="28"/>
      <c r="E27" s="28"/>
      <c r="F27" s="30"/>
      <c r="G27" s="30"/>
      <c r="H27" s="30"/>
      <c r="I27" s="30"/>
      <c r="J27" s="30"/>
      <c r="K27" s="28"/>
      <c r="L27" s="28"/>
      <c r="M27" s="55" t="s">
        <v>541</v>
      </c>
      <c r="N27" s="53"/>
      <c r="O27" s="49" t="s">
        <v>542</v>
      </c>
      <c r="P27" s="46">
        <v>1076000</v>
      </c>
      <c r="Q27" s="72" t="s">
        <v>528</v>
      </c>
      <c r="R27" s="68">
        <v>538000</v>
      </c>
      <c r="S27" s="76" t="s">
        <v>543</v>
      </c>
      <c r="T27" s="68">
        <v>538000</v>
      </c>
      <c r="U27" s="76" t="s">
        <v>544</v>
      </c>
      <c r="V27" s="74"/>
      <c r="W27" s="76"/>
      <c r="X27" s="71"/>
      <c r="Y27" s="71"/>
      <c r="Z27" s="71">
        <f t="shared" si="2"/>
        <v>1076000</v>
      </c>
      <c r="AA27" s="74"/>
      <c r="AB27" s="88"/>
      <c r="AC27" s="46"/>
      <c r="AD27" s="1">
        <f t="shared" si="1"/>
        <v>1</v>
      </c>
    </row>
    <row r="28" s="1" customFormat="1" ht="48" spans="1:30">
      <c r="A28" s="28"/>
      <c r="B28" s="28"/>
      <c r="C28" s="28"/>
      <c r="D28" s="28"/>
      <c r="E28" s="28"/>
      <c r="F28" s="30"/>
      <c r="G28" s="30"/>
      <c r="H28" s="30"/>
      <c r="I28" s="30"/>
      <c r="J28" s="30"/>
      <c r="K28" s="28"/>
      <c r="L28" s="28"/>
      <c r="M28" s="55" t="s">
        <v>545</v>
      </c>
      <c r="N28" s="53"/>
      <c r="O28" s="48" t="s">
        <v>205</v>
      </c>
      <c r="P28" s="46">
        <v>2462686</v>
      </c>
      <c r="Q28" s="72" t="s">
        <v>70</v>
      </c>
      <c r="R28" s="68">
        <v>1231343</v>
      </c>
      <c r="S28" s="76" t="s">
        <v>528</v>
      </c>
      <c r="T28" s="73">
        <v>1231343</v>
      </c>
      <c r="U28" s="76" t="s">
        <v>529</v>
      </c>
      <c r="V28" s="74"/>
      <c r="W28" s="76"/>
      <c r="X28" s="71"/>
      <c r="Y28" s="71"/>
      <c r="Z28" s="71">
        <f t="shared" si="2"/>
        <v>2462686</v>
      </c>
      <c r="AA28" s="74"/>
      <c r="AB28" s="88"/>
      <c r="AC28" s="46"/>
      <c r="AD28" s="1">
        <f t="shared" si="1"/>
        <v>1</v>
      </c>
    </row>
    <row r="29" s="1" customFormat="1" ht="34" customHeight="1" spans="1:30">
      <c r="A29" s="28"/>
      <c r="B29" s="28"/>
      <c r="C29" s="28"/>
      <c r="D29" s="28"/>
      <c r="E29" s="28"/>
      <c r="F29" s="30"/>
      <c r="G29" s="30"/>
      <c r="H29" s="30"/>
      <c r="I29" s="30"/>
      <c r="J29" s="30"/>
      <c r="K29" s="28"/>
      <c r="L29" s="28"/>
      <c r="M29" s="44" t="s">
        <v>546</v>
      </c>
      <c r="N29" s="48">
        <v>98.46</v>
      </c>
      <c r="O29" s="48" t="s">
        <v>547</v>
      </c>
      <c r="P29" s="46">
        <v>837523.81</v>
      </c>
      <c r="Q29" s="72" t="s">
        <v>70</v>
      </c>
      <c r="R29" s="68">
        <v>251257.14</v>
      </c>
      <c r="S29" s="76" t="s">
        <v>528</v>
      </c>
      <c r="T29" s="73">
        <v>418761.91</v>
      </c>
      <c r="U29" s="76" t="s">
        <v>529</v>
      </c>
      <c r="V29" s="79">
        <v>131261.76</v>
      </c>
      <c r="W29" s="76" t="s">
        <v>548</v>
      </c>
      <c r="X29" s="71"/>
      <c r="Y29" s="71"/>
      <c r="Z29" s="71">
        <f t="shared" ref="Z29:Z42" si="3">R29+T29+V29</f>
        <v>801280.81</v>
      </c>
      <c r="AA29" s="74">
        <v>801280.81</v>
      </c>
      <c r="AB29" s="88">
        <f t="shared" ref="AB29:AB42" si="4">P29-R29-T29-V29</f>
        <v>36243.0000000001</v>
      </c>
      <c r="AC29" s="46"/>
      <c r="AD29" s="1">
        <f t="shared" si="1"/>
        <v>0.956726006392582</v>
      </c>
    </row>
    <row r="30" s="1" customFormat="1" ht="43" customHeight="1" spans="1:30">
      <c r="A30" s="28"/>
      <c r="B30" s="28"/>
      <c r="C30" s="28"/>
      <c r="D30" s="28"/>
      <c r="E30" s="28"/>
      <c r="F30" s="30"/>
      <c r="G30" s="30"/>
      <c r="H30" s="30"/>
      <c r="I30" s="30"/>
      <c r="J30" s="30"/>
      <c r="K30" s="28"/>
      <c r="L30" s="28"/>
      <c r="M30" s="49" t="s">
        <v>549</v>
      </c>
      <c r="N30" s="48">
        <v>203.3</v>
      </c>
      <c r="O30" s="48" t="s">
        <v>160</v>
      </c>
      <c r="P30" s="46">
        <v>1763652.03</v>
      </c>
      <c r="Q30" s="72" t="s">
        <v>70</v>
      </c>
      <c r="R30" s="68">
        <v>529095.61</v>
      </c>
      <c r="S30" s="76" t="s">
        <v>528</v>
      </c>
      <c r="T30" s="73">
        <v>881826.02</v>
      </c>
      <c r="U30" s="76" t="s">
        <v>529</v>
      </c>
      <c r="V30" s="79">
        <v>307734.83</v>
      </c>
      <c r="W30" s="76" t="s">
        <v>548</v>
      </c>
      <c r="X30" s="71"/>
      <c r="Y30" s="71"/>
      <c r="Z30" s="71">
        <f t="shared" si="3"/>
        <v>1718656.46</v>
      </c>
      <c r="AA30" s="74">
        <v>1718656.46</v>
      </c>
      <c r="AB30" s="88">
        <f t="shared" si="4"/>
        <v>44995.5699999999</v>
      </c>
      <c r="AC30" s="46"/>
      <c r="AD30" s="1">
        <f t="shared" si="1"/>
        <v>0.974487274567421</v>
      </c>
    </row>
    <row r="31" s="1" customFormat="1" ht="36" spans="1:30">
      <c r="A31" s="28"/>
      <c r="B31" s="28"/>
      <c r="C31" s="28"/>
      <c r="D31" s="28"/>
      <c r="E31" s="28"/>
      <c r="F31" s="30"/>
      <c r="G31" s="30"/>
      <c r="H31" s="30"/>
      <c r="I31" s="30"/>
      <c r="J31" s="30"/>
      <c r="K31" s="28"/>
      <c r="L31" s="28"/>
      <c r="M31" s="49" t="s">
        <v>550</v>
      </c>
      <c r="N31" s="48">
        <v>227.24</v>
      </c>
      <c r="O31" s="48" t="s">
        <v>551</v>
      </c>
      <c r="P31" s="46">
        <v>1971335.16</v>
      </c>
      <c r="Q31" s="72" t="s">
        <v>70</v>
      </c>
      <c r="R31" s="68">
        <v>591400.55</v>
      </c>
      <c r="S31" s="76" t="s">
        <v>528</v>
      </c>
      <c r="T31" s="73">
        <v>394267.03</v>
      </c>
      <c r="U31" s="76" t="s">
        <v>529</v>
      </c>
      <c r="V31" s="74">
        <v>591400.55</v>
      </c>
      <c r="W31" s="76" t="s">
        <v>377</v>
      </c>
      <c r="X31" s="71">
        <v>341491.47</v>
      </c>
      <c r="Y31" s="71" t="s">
        <v>548</v>
      </c>
      <c r="Z31" s="71">
        <f>R31+T31+V31+X31</f>
        <v>1918559.6</v>
      </c>
      <c r="AA31" s="74">
        <v>1918559.6</v>
      </c>
      <c r="AB31" s="88">
        <f t="shared" si="4"/>
        <v>394267.03</v>
      </c>
      <c r="AC31" s="46"/>
      <c r="AD31" s="1">
        <f t="shared" si="1"/>
        <v>0.973228519903232</v>
      </c>
    </row>
    <row r="32" s="1" customFormat="1" ht="53" customHeight="1" spans="1:30">
      <c r="A32" s="28"/>
      <c r="B32" s="28"/>
      <c r="C32" s="28"/>
      <c r="D32" s="28"/>
      <c r="E32" s="28"/>
      <c r="F32" s="30"/>
      <c r="G32" s="30"/>
      <c r="H32" s="30"/>
      <c r="I32" s="30"/>
      <c r="J32" s="30"/>
      <c r="K32" s="28"/>
      <c r="L32" s="28"/>
      <c r="M32" s="56" t="s">
        <v>552</v>
      </c>
      <c r="N32" s="48">
        <v>6.46</v>
      </c>
      <c r="O32" s="48" t="s">
        <v>371</v>
      </c>
      <c r="P32" s="46">
        <v>64600</v>
      </c>
      <c r="Q32" s="72" t="s">
        <v>70</v>
      </c>
      <c r="R32" s="68">
        <v>64600</v>
      </c>
      <c r="S32" s="76" t="s">
        <v>528</v>
      </c>
      <c r="T32" s="73"/>
      <c r="U32" s="76"/>
      <c r="V32" s="74"/>
      <c r="W32" s="76"/>
      <c r="X32" s="71"/>
      <c r="Y32" s="71"/>
      <c r="Z32" s="71">
        <f t="shared" si="3"/>
        <v>64600</v>
      </c>
      <c r="AA32" s="74"/>
      <c r="AB32" s="88">
        <f t="shared" si="4"/>
        <v>0</v>
      </c>
      <c r="AC32" s="46"/>
      <c r="AD32" s="1">
        <f t="shared" si="1"/>
        <v>1</v>
      </c>
    </row>
    <row r="33" s="1" customFormat="1" ht="54" customHeight="1" spans="1:30">
      <c r="A33" s="28"/>
      <c r="B33" s="28"/>
      <c r="C33" s="28"/>
      <c r="D33" s="28"/>
      <c r="E33" s="28"/>
      <c r="F33" s="30"/>
      <c r="G33" s="30"/>
      <c r="H33" s="30"/>
      <c r="I33" s="30"/>
      <c r="J33" s="30"/>
      <c r="K33" s="28"/>
      <c r="L33" s="28"/>
      <c r="M33" s="49" t="s">
        <v>553</v>
      </c>
      <c r="N33" s="48"/>
      <c r="O33" s="48" t="s">
        <v>279</v>
      </c>
      <c r="P33" s="46">
        <v>193000</v>
      </c>
      <c r="Q33" s="72" t="s">
        <v>554</v>
      </c>
      <c r="R33" s="78">
        <v>191292.62</v>
      </c>
      <c r="S33" s="76" t="s">
        <v>544</v>
      </c>
      <c r="T33" s="73"/>
      <c r="U33" s="76"/>
      <c r="V33" s="74"/>
      <c r="W33" s="76"/>
      <c r="X33" s="71"/>
      <c r="Y33" s="71"/>
      <c r="Z33" s="71">
        <f t="shared" si="3"/>
        <v>191292.62</v>
      </c>
      <c r="AA33" s="71">
        <v>191292.62</v>
      </c>
      <c r="AB33" s="88">
        <f t="shared" si="4"/>
        <v>1707.38</v>
      </c>
      <c r="AC33" s="46"/>
      <c r="AD33" s="1">
        <f t="shared" si="1"/>
        <v>0.991153471502591</v>
      </c>
    </row>
    <row r="34" s="1" customFormat="1" ht="34.8" customHeight="1" spans="1:30">
      <c r="A34" s="28"/>
      <c r="B34" s="28"/>
      <c r="C34" s="28"/>
      <c r="D34" s="28"/>
      <c r="E34" s="28"/>
      <c r="F34" s="30"/>
      <c r="G34" s="30"/>
      <c r="H34" s="30"/>
      <c r="I34" s="30"/>
      <c r="J34" s="30"/>
      <c r="K34" s="28"/>
      <c r="L34" s="28"/>
      <c r="M34" s="44"/>
      <c r="N34" s="48"/>
      <c r="O34" s="48"/>
      <c r="P34" s="46"/>
      <c r="Q34" s="72"/>
      <c r="R34" s="68"/>
      <c r="S34" s="76"/>
      <c r="T34" s="73"/>
      <c r="U34" s="76"/>
      <c r="V34" s="74"/>
      <c r="W34" s="76"/>
      <c r="X34" s="71"/>
      <c r="Y34" s="71"/>
      <c r="Z34" s="71">
        <f t="shared" si="3"/>
        <v>0</v>
      </c>
      <c r="AA34" s="74"/>
      <c r="AB34" s="88">
        <f t="shared" si="4"/>
        <v>0</v>
      </c>
      <c r="AC34" s="46"/>
      <c r="AD34" s="1" t="e">
        <f t="shared" si="1"/>
        <v>#DIV/0!</v>
      </c>
    </row>
    <row r="35" s="1" customFormat="1" ht="12" spans="1:30">
      <c r="A35" s="28"/>
      <c r="B35" s="28"/>
      <c r="C35" s="28"/>
      <c r="D35" s="28"/>
      <c r="E35" s="28"/>
      <c r="F35" s="30"/>
      <c r="G35" s="30"/>
      <c r="H35" s="30"/>
      <c r="I35" s="30"/>
      <c r="J35" s="30"/>
      <c r="K35" s="28"/>
      <c r="L35" s="28"/>
      <c r="M35" s="57"/>
      <c r="N35" s="48"/>
      <c r="O35" s="48"/>
      <c r="P35" s="46"/>
      <c r="Q35" s="72"/>
      <c r="R35" s="68"/>
      <c r="S35" s="76"/>
      <c r="T35" s="73"/>
      <c r="U35" s="76"/>
      <c r="V35" s="74"/>
      <c r="W35" s="76"/>
      <c r="X35" s="71"/>
      <c r="Y35" s="71"/>
      <c r="Z35" s="71">
        <f t="shared" si="3"/>
        <v>0</v>
      </c>
      <c r="AA35" s="74"/>
      <c r="AB35" s="88">
        <f t="shared" si="4"/>
        <v>0</v>
      </c>
      <c r="AC35" s="46"/>
      <c r="AD35" s="1" t="e">
        <f t="shared" si="1"/>
        <v>#DIV/0!</v>
      </c>
    </row>
    <row r="36" s="1" customFormat="1" ht="12" spans="1:30">
      <c r="A36" s="28"/>
      <c r="B36" s="28"/>
      <c r="C36" s="28"/>
      <c r="D36" s="28"/>
      <c r="E36" s="28"/>
      <c r="F36" s="30"/>
      <c r="G36" s="30"/>
      <c r="H36" s="30"/>
      <c r="I36" s="30"/>
      <c r="J36" s="30"/>
      <c r="K36" s="28"/>
      <c r="L36" s="28"/>
      <c r="M36" s="57"/>
      <c r="N36" s="48"/>
      <c r="O36" s="48"/>
      <c r="P36" s="46"/>
      <c r="Q36" s="72"/>
      <c r="R36" s="68"/>
      <c r="S36" s="76"/>
      <c r="T36" s="73"/>
      <c r="U36" s="76"/>
      <c r="V36" s="74"/>
      <c r="W36" s="76"/>
      <c r="X36" s="71"/>
      <c r="Y36" s="71"/>
      <c r="Z36" s="71">
        <f t="shared" si="3"/>
        <v>0</v>
      </c>
      <c r="AA36" s="74"/>
      <c r="AB36" s="88">
        <f t="shared" si="4"/>
        <v>0</v>
      </c>
      <c r="AC36" s="46"/>
      <c r="AD36" s="1" t="e">
        <f t="shared" si="1"/>
        <v>#DIV/0!</v>
      </c>
    </row>
    <row r="37" s="1" customFormat="1" ht="12" spans="1:30">
      <c r="A37" s="28"/>
      <c r="B37" s="28"/>
      <c r="C37" s="28"/>
      <c r="D37" s="28"/>
      <c r="E37" s="28"/>
      <c r="F37" s="30"/>
      <c r="G37" s="30"/>
      <c r="H37" s="30"/>
      <c r="I37" s="30"/>
      <c r="J37" s="30"/>
      <c r="K37" s="28"/>
      <c r="L37" s="28"/>
      <c r="M37" s="49"/>
      <c r="N37" s="48"/>
      <c r="O37" s="48"/>
      <c r="P37" s="46"/>
      <c r="Q37" s="72"/>
      <c r="R37" s="68"/>
      <c r="S37" s="76"/>
      <c r="T37" s="73"/>
      <c r="U37" s="76"/>
      <c r="V37" s="74"/>
      <c r="W37" s="76"/>
      <c r="X37" s="71"/>
      <c r="Y37" s="71"/>
      <c r="Z37" s="71">
        <f t="shared" si="3"/>
        <v>0</v>
      </c>
      <c r="AA37" s="74"/>
      <c r="AB37" s="88">
        <f t="shared" si="4"/>
        <v>0</v>
      </c>
      <c r="AC37" s="46"/>
      <c r="AD37" s="1" t="e">
        <f t="shared" si="1"/>
        <v>#DIV/0!</v>
      </c>
    </row>
    <row r="38" s="1" customFormat="1" ht="12" spans="1:29">
      <c r="A38" s="28"/>
      <c r="B38" s="28"/>
      <c r="C38" s="28"/>
      <c r="D38" s="28"/>
      <c r="E38" s="28"/>
      <c r="F38" s="30"/>
      <c r="G38" s="30"/>
      <c r="H38" s="30"/>
      <c r="I38" s="30"/>
      <c r="J38" s="30"/>
      <c r="K38" s="28"/>
      <c r="L38" s="28"/>
      <c r="M38" s="49"/>
      <c r="N38" s="48"/>
      <c r="O38" s="46"/>
      <c r="P38" s="46"/>
      <c r="Q38" s="72"/>
      <c r="R38" s="68"/>
      <c r="S38" s="76"/>
      <c r="T38" s="73"/>
      <c r="U38" s="76"/>
      <c r="V38" s="74"/>
      <c r="W38" s="76"/>
      <c r="X38" s="71"/>
      <c r="Y38" s="71"/>
      <c r="Z38" s="71">
        <f t="shared" si="3"/>
        <v>0</v>
      </c>
      <c r="AA38" s="74"/>
      <c r="AB38" s="88">
        <f t="shared" si="4"/>
        <v>0</v>
      </c>
      <c r="AC38" s="46"/>
    </row>
    <row r="39" s="1" customFormat="1" ht="12" spans="1:29">
      <c r="A39" s="28"/>
      <c r="B39" s="28"/>
      <c r="C39" s="28"/>
      <c r="D39" s="28"/>
      <c r="E39" s="28"/>
      <c r="F39" s="30"/>
      <c r="G39" s="30"/>
      <c r="H39" s="30"/>
      <c r="I39" s="30"/>
      <c r="J39" s="30"/>
      <c r="K39" s="28"/>
      <c r="L39" s="28"/>
      <c r="M39" s="57"/>
      <c r="N39" s="48"/>
      <c r="O39" s="46"/>
      <c r="P39" s="46"/>
      <c r="Q39" s="72"/>
      <c r="R39" s="68"/>
      <c r="S39" s="76"/>
      <c r="T39" s="73"/>
      <c r="U39" s="76"/>
      <c r="V39" s="74"/>
      <c r="W39" s="76"/>
      <c r="X39" s="71"/>
      <c r="Y39" s="71"/>
      <c r="Z39" s="71">
        <f t="shared" si="3"/>
        <v>0</v>
      </c>
      <c r="AA39" s="74"/>
      <c r="AB39" s="88">
        <f t="shared" si="4"/>
        <v>0</v>
      </c>
      <c r="AC39" s="46"/>
    </row>
    <row r="40" s="1" customFormat="1" ht="12" spans="1:29">
      <c r="A40" s="28"/>
      <c r="B40" s="28"/>
      <c r="C40" s="28"/>
      <c r="D40" s="28"/>
      <c r="E40" s="28"/>
      <c r="F40" s="30"/>
      <c r="G40" s="30"/>
      <c r="H40" s="30"/>
      <c r="I40" s="30"/>
      <c r="J40" s="30"/>
      <c r="K40" s="28"/>
      <c r="L40" s="28"/>
      <c r="M40" s="57"/>
      <c r="N40" s="48"/>
      <c r="O40" s="46"/>
      <c r="P40" s="46"/>
      <c r="Q40" s="72"/>
      <c r="R40" s="68"/>
      <c r="S40" s="76"/>
      <c r="T40" s="73"/>
      <c r="U40" s="76"/>
      <c r="V40" s="74"/>
      <c r="W40" s="76"/>
      <c r="X40" s="71"/>
      <c r="Y40" s="71"/>
      <c r="Z40" s="71">
        <f t="shared" si="3"/>
        <v>0</v>
      </c>
      <c r="AA40" s="74"/>
      <c r="AB40" s="88">
        <f t="shared" si="4"/>
        <v>0</v>
      </c>
      <c r="AC40" s="46"/>
    </row>
    <row r="41" s="1" customFormat="1" ht="12" spans="1:29">
      <c r="A41" s="28"/>
      <c r="B41" s="28"/>
      <c r="C41" s="28"/>
      <c r="D41" s="28"/>
      <c r="E41" s="28"/>
      <c r="F41" s="30"/>
      <c r="G41" s="30"/>
      <c r="H41" s="30"/>
      <c r="I41" s="30"/>
      <c r="J41" s="30"/>
      <c r="K41" s="28"/>
      <c r="L41" s="28"/>
      <c r="M41" s="49"/>
      <c r="N41" s="48"/>
      <c r="O41" s="48"/>
      <c r="P41" s="46"/>
      <c r="Q41" s="72"/>
      <c r="R41" s="68"/>
      <c r="S41" s="76"/>
      <c r="T41" s="73"/>
      <c r="U41" s="76"/>
      <c r="V41" s="74"/>
      <c r="W41" s="76"/>
      <c r="X41" s="71"/>
      <c r="Y41" s="71"/>
      <c r="Z41" s="71">
        <f t="shared" si="3"/>
        <v>0</v>
      </c>
      <c r="AA41" s="74"/>
      <c r="AB41" s="88">
        <f t="shared" si="4"/>
        <v>0</v>
      </c>
      <c r="AC41" s="46"/>
    </row>
    <row r="42" s="1" customFormat="1" ht="12" spans="1:29">
      <c r="A42" s="28"/>
      <c r="B42" s="28"/>
      <c r="C42" s="33"/>
      <c r="D42" s="33"/>
      <c r="E42" s="33"/>
      <c r="F42" s="34"/>
      <c r="G42" s="34"/>
      <c r="H42" s="34"/>
      <c r="I42" s="34"/>
      <c r="J42" s="34"/>
      <c r="K42" s="33"/>
      <c r="L42" s="33"/>
      <c r="M42" s="49"/>
      <c r="N42" s="48"/>
      <c r="O42" s="48"/>
      <c r="P42" s="46"/>
      <c r="Q42" s="72"/>
      <c r="R42" s="68"/>
      <c r="S42" s="76"/>
      <c r="T42" s="73"/>
      <c r="U42" s="76"/>
      <c r="V42" s="74"/>
      <c r="W42" s="76"/>
      <c r="X42" s="71"/>
      <c r="Y42" s="71"/>
      <c r="Z42" s="71">
        <f t="shared" si="3"/>
        <v>0</v>
      </c>
      <c r="AA42" s="74"/>
      <c r="AB42" s="88">
        <f t="shared" si="4"/>
        <v>0</v>
      </c>
      <c r="AC42" s="46"/>
    </row>
    <row r="43" s="1" customFormat="1" ht="34.2" customHeight="1" spans="1:30">
      <c r="A43" s="33"/>
      <c r="B43" s="33"/>
      <c r="C43" s="32" t="s">
        <v>49</v>
      </c>
      <c r="D43" s="32"/>
      <c r="E43" s="32"/>
      <c r="F43" s="32"/>
      <c r="G43" s="32"/>
      <c r="H43" s="32"/>
      <c r="I43" s="32"/>
      <c r="J43" s="32"/>
      <c r="K43" s="32"/>
      <c r="L43" s="50"/>
      <c r="M43" s="48"/>
      <c r="N43" s="58">
        <f>SUM(N16:N42)</f>
        <v>1854</v>
      </c>
      <c r="O43" s="48"/>
      <c r="P43" s="46">
        <f>SUM(P16:P42)</f>
        <v>18031190.62</v>
      </c>
      <c r="Q43" s="72"/>
      <c r="R43" s="68">
        <f>SUM(R16:R42)</f>
        <v>7781186.01</v>
      </c>
      <c r="S43" s="76"/>
      <c r="T43" s="73">
        <f>SUM(T16:T42)</f>
        <v>8116219.77</v>
      </c>
      <c r="U43" s="76"/>
      <c r="V43" s="74"/>
      <c r="W43" s="76"/>
      <c r="X43" s="75"/>
      <c r="Y43" s="75"/>
      <c r="Z43" s="90">
        <f>SUM(Z16:Z42)</f>
        <v>17269294.39</v>
      </c>
      <c r="AA43" s="74"/>
      <c r="AB43" s="91">
        <f>SUM(AB16:AB42)</f>
        <v>1103387.7</v>
      </c>
      <c r="AC43" s="46"/>
      <c r="AD43" s="1">
        <f t="shared" ref="AD43:AD52" si="5">Z43/P43</f>
        <v>0.957745650519888</v>
      </c>
    </row>
    <row r="44" s="1" customFormat="1" ht="52.8" customHeight="1" spans="1:30">
      <c r="A44" s="25">
        <v>3</v>
      </c>
      <c r="B44" s="25">
        <v>2024</v>
      </c>
      <c r="C44" s="25" t="s">
        <v>555</v>
      </c>
      <c r="D44" s="25" t="s">
        <v>556</v>
      </c>
      <c r="E44" s="25" t="s">
        <v>431</v>
      </c>
      <c r="F44" s="27">
        <v>1157</v>
      </c>
      <c r="G44" s="27">
        <v>1157</v>
      </c>
      <c r="H44" s="27"/>
      <c r="I44" s="27">
        <v>1157</v>
      </c>
      <c r="J44" s="27"/>
      <c r="K44" s="25"/>
      <c r="L44" s="25" t="s">
        <v>134</v>
      </c>
      <c r="M44" s="59" t="s">
        <v>557</v>
      </c>
      <c r="N44" s="48">
        <v>77.65</v>
      </c>
      <c r="O44" s="48"/>
      <c r="P44" s="46"/>
      <c r="Q44" s="72"/>
      <c r="R44" s="78">
        <v>15800</v>
      </c>
      <c r="S44" s="76" t="s">
        <v>516</v>
      </c>
      <c r="T44" s="73"/>
      <c r="U44" s="76"/>
      <c r="V44" s="74"/>
      <c r="W44" s="76"/>
      <c r="X44" s="80"/>
      <c r="Y44" s="80"/>
      <c r="Z44" s="71">
        <f t="shared" ref="Z44:Z57" si="6">R44+T44+V44</f>
        <v>15800</v>
      </c>
      <c r="AA44" s="74"/>
      <c r="AB44" s="88">
        <f>P44-R44-T44-V44</f>
        <v>-15800</v>
      </c>
      <c r="AC44" s="46"/>
      <c r="AD44" s="1" t="e">
        <f t="shared" si="5"/>
        <v>#DIV/0!</v>
      </c>
    </row>
    <row r="45" s="1" customFormat="1" ht="52.8" customHeight="1" spans="1:30">
      <c r="A45" s="28"/>
      <c r="B45" s="28"/>
      <c r="C45" s="28"/>
      <c r="D45" s="28"/>
      <c r="E45" s="28"/>
      <c r="F45" s="30"/>
      <c r="G45" s="30"/>
      <c r="H45" s="30"/>
      <c r="I45" s="30"/>
      <c r="J45" s="30"/>
      <c r="K45" s="28"/>
      <c r="L45" s="28"/>
      <c r="M45" s="59" t="s">
        <v>558</v>
      </c>
      <c r="N45" s="48"/>
      <c r="O45" s="48"/>
      <c r="P45" s="46"/>
      <c r="Q45" s="72"/>
      <c r="R45" s="78">
        <v>3000</v>
      </c>
      <c r="S45" s="76" t="s">
        <v>516</v>
      </c>
      <c r="T45" s="73"/>
      <c r="U45" s="76"/>
      <c r="V45" s="74"/>
      <c r="W45" s="76"/>
      <c r="X45" s="80"/>
      <c r="Y45" s="80"/>
      <c r="Z45" s="71">
        <f t="shared" si="6"/>
        <v>3000</v>
      </c>
      <c r="AA45" s="74"/>
      <c r="AB45" s="88">
        <f>P45-R45-T45-V45</f>
        <v>-3000</v>
      </c>
      <c r="AC45" s="46"/>
      <c r="AD45" s="1" t="e">
        <f t="shared" si="5"/>
        <v>#DIV/0!</v>
      </c>
    </row>
    <row r="46" s="1" customFormat="1" ht="52.8" customHeight="1" spans="1:30">
      <c r="A46" s="28"/>
      <c r="B46" s="28"/>
      <c r="C46" s="28"/>
      <c r="D46" s="28"/>
      <c r="E46" s="28"/>
      <c r="F46" s="30"/>
      <c r="G46" s="30"/>
      <c r="H46" s="30"/>
      <c r="I46" s="30"/>
      <c r="J46" s="30"/>
      <c r="K46" s="28"/>
      <c r="L46" s="28"/>
      <c r="M46" s="59" t="s">
        <v>559</v>
      </c>
      <c r="N46" s="48"/>
      <c r="O46" s="48"/>
      <c r="P46" s="46"/>
      <c r="Q46" s="72"/>
      <c r="R46" s="78">
        <v>12000</v>
      </c>
      <c r="S46" s="76" t="s">
        <v>516</v>
      </c>
      <c r="T46" s="73"/>
      <c r="U46" s="76"/>
      <c r="V46" s="74"/>
      <c r="W46" s="76"/>
      <c r="X46" s="80"/>
      <c r="Y46" s="80"/>
      <c r="Z46" s="71">
        <f t="shared" si="6"/>
        <v>12000</v>
      </c>
      <c r="AA46" s="74"/>
      <c r="AB46" s="88"/>
      <c r="AC46" s="46"/>
      <c r="AD46" s="1" t="e">
        <f t="shared" si="5"/>
        <v>#DIV/0!</v>
      </c>
    </row>
    <row r="47" s="1" customFormat="1" ht="52.8" customHeight="1" spans="1:30">
      <c r="A47" s="28"/>
      <c r="B47" s="28"/>
      <c r="C47" s="28"/>
      <c r="D47" s="28"/>
      <c r="E47" s="28"/>
      <c r="F47" s="30"/>
      <c r="G47" s="30"/>
      <c r="H47" s="30"/>
      <c r="I47" s="30"/>
      <c r="J47" s="30"/>
      <c r="K47" s="28"/>
      <c r="L47" s="28"/>
      <c r="M47" s="59" t="s">
        <v>560</v>
      </c>
      <c r="N47" s="48"/>
      <c r="O47" s="48"/>
      <c r="P47" s="46"/>
      <c r="Q47" s="72"/>
      <c r="R47" s="78">
        <v>2550</v>
      </c>
      <c r="S47" s="76" t="s">
        <v>516</v>
      </c>
      <c r="T47" s="73"/>
      <c r="U47" s="76"/>
      <c r="V47" s="74"/>
      <c r="W47" s="76"/>
      <c r="X47" s="80"/>
      <c r="Y47" s="80"/>
      <c r="Z47" s="71">
        <f t="shared" si="6"/>
        <v>2550</v>
      </c>
      <c r="AA47" s="74"/>
      <c r="AB47" s="88"/>
      <c r="AC47" s="46"/>
      <c r="AD47" s="1" t="e">
        <f t="shared" si="5"/>
        <v>#DIV/0!</v>
      </c>
    </row>
    <row r="48" s="1" customFormat="1" ht="52.8" customHeight="1" spans="1:30">
      <c r="A48" s="28"/>
      <c r="B48" s="28"/>
      <c r="C48" s="28"/>
      <c r="D48" s="28"/>
      <c r="E48" s="28"/>
      <c r="F48" s="30"/>
      <c r="G48" s="30"/>
      <c r="H48" s="30"/>
      <c r="I48" s="30"/>
      <c r="J48" s="30"/>
      <c r="K48" s="28"/>
      <c r="L48" s="28"/>
      <c r="M48" s="59" t="s">
        <v>561</v>
      </c>
      <c r="N48" s="48"/>
      <c r="O48" s="48"/>
      <c r="P48" s="46"/>
      <c r="Q48" s="72"/>
      <c r="R48" s="78">
        <v>180000</v>
      </c>
      <c r="S48" s="76" t="s">
        <v>516</v>
      </c>
      <c r="T48" s="73"/>
      <c r="U48" s="76"/>
      <c r="V48" s="74"/>
      <c r="W48" s="76"/>
      <c r="X48" s="80"/>
      <c r="Y48" s="80"/>
      <c r="Z48" s="71">
        <f t="shared" si="6"/>
        <v>180000</v>
      </c>
      <c r="AA48" s="74"/>
      <c r="AB48" s="88"/>
      <c r="AC48" s="46"/>
      <c r="AD48" s="1" t="e">
        <f t="shared" si="5"/>
        <v>#DIV/0!</v>
      </c>
    </row>
    <row r="49" s="1" customFormat="1" ht="52.8" customHeight="1" spans="1:30">
      <c r="A49" s="28"/>
      <c r="B49" s="28"/>
      <c r="C49" s="28"/>
      <c r="D49" s="28"/>
      <c r="E49" s="28"/>
      <c r="F49" s="30"/>
      <c r="G49" s="30"/>
      <c r="H49" s="30"/>
      <c r="I49" s="30"/>
      <c r="J49" s="30"/>
      <c r="K49" s="28"/>
      <c r="L49" s="28"/>
      <c r="M49" s="59" t="s">
        <v>562</v>
      </c>
      <c r="N49" s="48"/>
      <c r="O49" s="48"/>
      <c r="P49" s="46"/>
      <c r="Q49" s="72"/>
      <c r="R49" s="78">
        <v>56800</v>
      </c>
      <c r="S49" s="76" t="s">
        <v>516</v>
      </c>
      <c r="T49" s="73"/>
      <c r="U49" s="76"/>
      <c r="V49" s="74"/>
      <c r="W49" s="76"/>
      <c r="X49" s="80"/>
      <c r="Y49" s="80"/>
      <c r="Z49" s="71">
        <f t="shared" si="6"/>
        <v>56800</v>
      </c>
      <c r="AA49" s="74"/>
      <c r="AB49" s="88"/>
      <c r="AC49" s="46"/>
      <c r="AD49" s="1" t="e">
        <f t="shared" si="5"/>
        <v>#DIV/0!</v>
      </c>
    </row>
    <row r="50" s="1" customFormat="1" ht="52.8" customHeight="1" spans="1:30">
      <c r="A50" s="28"/>
      <c r="B50" s="28"/>
      <c r="C50" s="28"/>
      <c r="D50" s="28"/>
      <c r="E50" s="28"/>
      <c r="F50" s="30"/>
      <c r="G50" s="30"/>
      <c r="H50" s="30"/>
      <c r="I50" s="30"/>
      <c r="J50" s="30"/>
      <c r="K50" s="28"/>
      <c r="L50" s="28"/>
      <c r="M50" s="59" t="s">
        <v>563</v>
      </c>
      <c r="N50" s="48"/>
      <c r="O50" s="48"/>
      <c r="P50" s="46"/>
      <c r="Q50" s="72"/>
      <c r="R50" s="78">
        <v>12750</v>
      </c>
      <c r="S50" s="76" t="s">
        <v>516</v>
      </c>
      <c r="T50" s="73"/>
      <c r="U50" s="76"/>
      <c r="V50" s="74"/>
      <c r="W50" s="76"/>
      <c r="X50" s="80"/>
      <c r="Y50" s="80"/>
      <c r="Z50" s="71">
        <f t="shared" si="6"/>
        <v>12750</v>
      </c>
      <c r="AA50" s="74"/>
      <c r="AB50" s="88"/>
      <c r="AC50" s="46"/>
      <c r="AD50" s="1" t="e">
        <f t="shared" si="5"/>
        <v>#DIV/0!</v>
      </c>
    </row>
    <row r="51" s="1" customFormat="1" ht="52.8" customHeight="1" spans="1:30">
      <c r="A51" s="28"/>
      <c r="B51" s="28"/>
      <c r="C51" s="28"/>
      <c r="D51" s="28"/>
      <c r="E51" s="28"/>
      <c r="F51" s="30"/>
      <c r="G51" s="30"/>
      <c r="H51" s="30"/>
      <c r="I51" s="30"/>
      <c r="J51" s="30"/>
      <c r="K51" s="28"/>
      <c r="L51" s="28"/>
      <c r="M51" s="59" t="s">
        <v>564</v>
      </c>
      <c r="N51" s="48"/>
      <c r="O51" s="48"/>
      <c r="P51" s="46"/>
      <c r="Q51" s="72"/>
      <c r="R51" s="78">
        <v>9900</v>
      </c>
      <c r="S51" s="76" t="s">
        <v>516</v>
      </c>
      <c r="T51" s="73"/>
      <c r="U51" s="76"/>
      <c r="V51" s="74"/>
      <c r="W51" s="76"/>
      <c r="X51" s="80"/>
      <c r="Y51" s="80"/>
      <c r="Z51" s="71">
        <f t="shared" si="6"/>
        <v>9900</v>
      </c>
      <c r="AA51" s="74"/>
      <c r="AB51" s="88"/>
      <c r="AC51" s="46"/>
      <c r="AD51" s="1" t="e">
        <f t="shared" si="5"/>
        <v>#DIV/0!</v>
      </c>
    </row>
    <row r="52" s="1" customFormat="1" ht="52.8" customHeight="1" spans="1:30">
      <c r="A52" s="28"/>
      <c r="B52" s="28"/>
      <c r="C52" s="28"/>
      <c r="D52" s="28"/>
      <c r="E52" s="28"/>
      <c r="F52" s="30"/>
      <c r="G52" s="30"/>
      <c r="H52" s="30"/>
      <c r="I52" s="30"/>
      <c r="J52" s="30"/>
      <c r="K52" s="28"/>
      <c r="L52" s="28"/>
      <c r="M52" s="59" t="s">
        <v>565</v>
      </c>
      <c r="N52" s="48"/>
      <c r="O52" s="48"/>
      <c r="P52" s="46"/>
      <c r="Q52" s="72"/>
      <c r="R52" s="78">
        <v>114000</v>
      </c>
      <c r="S52" s="76" t="s">
        <v>516</v>
      </c>
      <c r="T52" s="73"/>
      <c r="U52" s="76"/>
      <c r="V52" s="74"/>
      <c r="W52" s="76"/>
      <c r="X52" s="80"/>
      <c r="Y52" s="80"/>
      <c r="Z52" s="71">
        <f t="shared" si="6"/>
        <v>114000</v>
      </c>
      <c r="AA52" s="74"/>
      <c r="AB52" s="88"/>
      <c r="AC52" s="46"/>
      <c r="AD52" s="1" t="e">
        <f t="shared" si="5"/>
        <v>#DIV/0!</v>
      </c>
    </row>
    <row r="53" s="1" customFormat="1" ht="52.8" customHeight="1" spans="1:29">
      <c r="A53" s="28"/>
      <c r="B53" s="28"/>
      <c r="C53" s="28"/>
      <c r="D53" s="28"/>
      <c r="E53" s="28"/>
      <c r="F53" s="30"/>
      <c r="G53" s="30"/>
      <c r="H53" s="30"/>
      <c r="I53" s="30"/>
      <c r="J53" s="30"/>
      <c r="K53" s="28"/>
      <c r="L53" s="28"/>
      <c r="M53" s="59" t="s">
        <v>566</v>
      </c>
      <c r="N53" s="48"/>
      <c r="O53" s="48"/>
      <c r="P53" s="46"/>
      <c r="Q53" s="72"/>
      <c r="R53" s="78">
        <v>231941.5</v>
      </c>
      <c r="S53" s="76" t="s">
        <v>567</v>
      </c>
      <c r="T53" s="73"/>
      <c r="U53" s="76"/>
      <c r="V53" s="74"/>
      <c r="W53" s="76"/>
      <c r="X53" s="80"/>
      <c r="Y53" s="80"/>
      <c r="Z53" s="71">
        <f t="shared" si="6"/>
        <v>231941.5</v>
      </c>
      <c r="AA53" s="74"/>
      <c r="AB53" s="88"/>
      <c r="AC53" s="46"/>
    </row>
    <row r="54" s="1" customFormat="1" ht="52.8" customHeight="1" spans="1:30">
      <c r="A54" s="28"/>
      <c r="B54" s="28"/>
      <c r="C54" s="28"/>
      <c r="D54" s="28"/>
      <c r="E54" s="28"/>
      <c r="F54" s="30"/>
      <c r="G54" s="30"/>
      <c r="H54" s="30"/>
      <c r="I54" s="30"/>
      <c r="J54" s="30"/>
      <c r="K54" s="28"/>
      <c r="L54" s="28"/>
      <c r="M54" s="57" t="s">
        <v>568</v>
      </c>
      <c r="N54" s="48">
        <v>242</v>
      </c>
      <c r="O54" s="48" t="s">
        <v>54</v>
      </c>
      <c r="P54" s="46">
        <v>1220600</v>
      </c>
      <c r="Q54" s="72" t="s">
        <v>554</v>
      </c>
      <c r="R54" s="78">
        <v>1178704.38</v>
      </c>
      <c r="S54" s="76" t="s">
        <v>516</v>
      </c>
      <c r="T54" s="73"/>
      <c r="U54" s="76"/>
      <c r="V54" s="74"/>
      <c r="W54" s="76"/>
      <c r="X54" s="80"/>
      <c r="Y54" s="80"/>
      <c r="Z54" s="71">
        <f t="shared" si="6"/>
        <v>1178704.38</v>
      </c>
      <c r="AA54" s="74"/>
      <c r="AB54" s="88"/>
      <c r="AC54" s="46"/>
      <c r="AD54" s="1">
        <f t="shared" ref="AD54:AD65" si="7">Z54/P54</f>
        <v>0.965676208422087</v>
      </c>
    </row>
    <row r="55" s="1" customFormat="1" ht="52.8" customHeight="1" spans="1:30">
      <c r="A55" s="28"/>
      <c r="B55" s="28"/>
      <c r="C55" s="28"/>
      <c r="D55" s="28"/>
      <c r="E55" s="28"/>
      <c r="F55" s="30"/>
      <c r="G55" s="30"/>
      <c r="H55" s="30"/>
      <c r="I55" s="30"/>
      <c r="J55" s="30"/>
      <c r="K55" s="28"/>
      <c r="L55" s="28"/>
      <c r="M55" s="57" t="s">
        <v>569</v>
      </c>
      <c r="N55" s="48"/>
      <c r="O55" s="48" t="s">
        <v>54</v>
      </c>
      <c r="P55" s="46">
        <v>156100</v>
      </c>
      <c r="Q55" s="72" t="s">
        <v>554</v>
      </c>
      <c r="R55" s="78">
        <v>125446.3</v>
      </c>
      <c r="S55" s="76" t="s">
        <v>516</v>
      </c>
      <c r="T55" s="73"/>
      <c r="U55" s="76"/>
      <c r="V55" s="74"/>
      <c r="W55" s="76"/>
      <c r="X55" s="80"/>
      <c r="Y55" s="80"/>
      <c r="Z55" s="71">
        <f t="shared" si="6"/>
        <v>125446.3</v>
      </c>
      <c r="AA55" s="74"/>
      <c r="AB55" s="88"/>
      <c r="AC55" s="46"/>
      <c r="AD55" s="1">
        <f t="shared" si="7"/>
        <v>0.803627802690583</v>
      </c>
    </row>
    <row r="56" s="1" customFormat="1" ht="52.8" customHeight="1" spans="1:30">
      <c r="A56" s="28"/>
      <c r="B56" s="28"/>
      <c r="C56" s="28"/>
      <c r="D56" s="28"/>
      <c r="E56" s="28"/>
      <c r="F56" s="30"/>
      <c r="G56" s="30"/>
      <c r="H56" s="30"/>
      <c r="I56" s="30"/>
      <c r="J56" s="30"/>
      <c r="K56" s="28"/>
      <c r="L56" s="28"/>
      <c r="M56" s="57" t="s">
        <v>570</v>
      </c>
      <c r="N56" s="48"/>
      <c r="O56" s="48" t="s">
        <v>54</v>
      </c>
      <c r="P56" s="46">
        <v>790000</v>
      </c>
      <c r="Q56" s="72" t="s">
        <v>554</v>
      </c>
      <c r="R56" s="78">
        <v>625939.97</v>
      </c>
      <c r="S56" s="76" t="s">
        <v>516</v>
      </c>
      <c r="T56" s="73"/>
      <c r="U56" s="76"/>
      <c r="V56" s="74"/>
      <c r="W56" s="76"/>
      <c r="X56" s="80"/>
      <c r="Y56" s="80"/>
      <c r="Z56" s="71">
        <f t="shared" si="6"/>
        <v>625939.97</v>
      </c>
      <c r="AA56" s="74"/>
      <c r="AB56" s="88"/>
      <c r="AC56" s="46"/>
      <c r="AD56" s="1">
        <f t="shared" si="7"/>
        <v>0.792329075949367</v>
      </c>
    </row>
    <row r="57" s="1" customFormat="1" ht="52.8" customHeight="1" spans="1:30">
      <c r="A57" s="28"/>
      <c r="B57" s="28"/>
      <c r="C57" s="28"/>
      <c r="D57" s="28"/>
      <c r="E57" s="28"/>
      <c r="F57" s="30"/>
      <c r="G57" s="30"/>
      <c r="H57" s="30"/>
      <c r="I57" s="30"/>
      <c r="J57" s="30"/>
      <c r="K57" s="28"/>
      <c r="L57" s="28"/>
      <c r="M57" s="49"/>
      <c r="N57" s="48"/>
      <c r="O57" s="48"/>
      <c r="P57" s="46"/>
      <c r="Q57" s="72"/>
      <c r="R57" s="78"/>
      <c r="S57" s="76"/>
      <c r="T57" s="73"/>
      <c r="U57" s="76"/>
      <c r="V57" s="74"/>
      <c r="W57" s="76"/>
      <c r="X57" s="80"/>
      <c r="Y57" s="80"/>
      <c r="Z57" s="71">
        <f t="shared" si="6"/>
        <v>0</v>
      </c>
      <c r="AA57" s="74"/>
      <c r="AB57" s="88"/>
      <c r="AC57" s="46"/>
      <c r="AD57" s="1" t="e">
        <f t="shared" si="7"/>
        <v>#DIV/0!</v>
      </c>
    </row>
    <row r="58" s="1" customFormat="1" ht="52.8" customHeight="1" spans="1:30">
      <c r="A58" s="28"/>
      <c r="B58" s="28"/>
      <c r="C58" s="28"/>
      <c r="D58" s="28"/>
      <c r="E58" s="28"/>
      <c r="F58" s="30"/>
      <c r="G58" s="30"/>
      <c r="H58" s="30"/>
      <c r="I58" s="30"/>
      <c r="J58" s="30"/>
      <c r="K58" s="28"/>
      <c r="L58" s="28"/>
      <c r="M58" s="56" t="s">
        <v>552</v>
      </c>
      <c r="N58" s="48">
        <v>293.97</v>
      </c>
      <c r="O58" s="48" t="s">
        <v>371</v>
      </c>
      <c r="P58" s="46">
        <v>2472155.02</v>
      </c>
      <c r="Q58" s="72" t="s">
        <v>70</v>
      </c>
      <c r="R58" s="78">
        <v>696426.51</v>
      </c>
      <c r="S58" s="76" t="s">
        <v>528</v>
      </c>
      <c r="T58" s="73">
        <v>507351</v>
      </c>
      <c r="U58" s="76" t="s">
        <v>529</v>
      </c>
      <c r="V58" s="74">
        <v>761026.51</v>
      </c>
      <c r="W58" s="76" t="s">
        <v>571</v>
      </c>
      <c r="X58" s="81">
        <v>438585.68</v>
      </c>
      <c r="Y58" s="80" t="s">
        <v>548</v>
      </c>
      <c r="Z58" s="71">
        <f>R58+T58+V58+X58</f>
        <v>2403389.7</v>
      </c>
      <c r="AA58" s="74">
        <v>2467989.7</v>
      </c>
      <c r="AB58" s="88"/>
      <c r="AC58" s="46"/>
      <c r="AD58" s="1">
        <f t="shared" si="7"/>
        <v>0.972184058263466</v>
      </c>
    </row>
    <row r="59" s="1" customFormat="1" ht="52.8" customHeight="1" spans="1:30">
      <c r="A59" s="28"/>
      <c r="B59" s="28"/>
      <c r="C59" s="28"/>
      <c r="D59" s="28"/>
      <c r="E59" s="28"/>
      <c r="F59" s="30"/>
      <c r="G59" s="30"/>
      <c r="H59" s="30"/>
      <c r="I59" s="30"/>
      <c r="J59" s="30"/>
      <c r="K59" s="28"/>
      <c r="L59" s="28"/>
      <c r="M59" s="57" t="s">
        <v>572</v>
      </c>
      <c r="N59" s="48">
        <v>116.18</v>
      </c>
      <c r="O59" s="48" t="s">
        <v>257</v>
      </c>
      <c r="P59" s="46">
        <v>981784.41</v>
      </c>
      <c r="Q59" s="72" t="s">
        <v>70</v>
      </c>
      <c r="R59" s="78">
        <v>294535.32</v>
      </c>
      <c r="S59" s="76" t="s">
        <v>528</v>
      </c>
      <c r="T59" s="73">
        <v>490892.21</v>
      </c>
      <c r="U59" s="76" t="s">
        <v>529</v>
      </c>
      <c r="V59" s="79">
        <v>188738.47</v>
      </c>
      <c r="W59" s="76" t="s">
        <v>548</v>
      </c>
      <c r="X59" s="80"/>
      <c r="Y59" s="80"/>
      <c r="Z59" s="71">
        <f t="shared" ref="Z58:Z71" si="8">R59+T59+V59</f>
        <v>974166</v>
      </c>
      <c r="AA59" s="74">
        <v>974166</v>
      </c>
      <c r="AB59" s="88"/>
      <c r="AC59" s="46"/>
      <c r="AD59" s="1">
        <f t="shared" si="7"/>
        <v>0.992240241419193</v>
      </c>
    </row>
    <row r="60" s="1" customFormat="1" ht="52.8" customHeight="1" spans="1:30">
      <c r="A60" s="28"/>
      <c r="B60" s="28"/>
      <c r="C60" s="28"/>
      <c r="D60" s="28"/>
      <c r="E60" s="28"/>
      <c r="F60" s="30"/>
      <c r="G60" s="30"/>
      <c r="H60" s="30"/>
      <c r="I60" s="30"/>
      <c r="J60" s="30"/>
      <c r="K60" s="28"/>
      <c r="L60" s="28"/>
      <c r="M60" s="57" t="s">
        <v>573</v>
      </c>
      <c r="N60" s="48">
        <v>134.96</v>
      </c>
      <c r="O60" s="48" t="s">
        <v>574</v>
      </c>
      <c r="P60" s="46">
        <v>1188322.5</v>
      </c>
      <c r="Q60" s="72" t="s">
        <v>108</v>
      </c>
      <c r="R60" s="78">
        <v>356496.75</v>
      </c>
      <c r="S60" s="76" t="s">
        <v>528</v>
      </c>
      <c r="T60" s="73">
        <v>594161.25</v>
      </c>
      <c r="U60" s="76" t="s">
        <v>109</v>
      </c>
      <c r="V60" s="74"/>
      <c r="W60" s="76"/>
      <c r="X60" s="80"/>
      <c r="Y60" s="80"/>
      <c r="Z60" s="71">
        <f t="shared" si="8"/>
        <v>950658</v>
      </c>
      <c r="AA60" s="74"/>
      <c r="AB60" s="88"/>
      <c r="AC60" s="46"/>
      <c r="AD60" s="1">
        <f t="shared" si="7"/>
        <v>0.8</v>
      </c>
    </row>
    <row r="61" s="1" customFormat="1" ht="52.8" customHeight="1" spans="1:30">
      <c r="A61" s="28"/>
      <c r="B61" s="28"/>
      <c r="C61" s="28"/>
      <c r="D61" s="28"/>
      <c r="E61" s="28"/>
      <c r="F61" s="30"/>
      <c r="G61" s="30"/>
      <c r="H61" s="30"/>
      <c r="I61" s="30"/>
      <c r="J61" s="30"/>
      <c r="K61" s="28"/>
      <c r="L61" s="28"/>
      <c r="M61" s="57" t="s">
        <v>575</v>
      </c>
      <c r="N61" s="48">
        <v>237.53</v>
      </c>
      <c r="O61" s="48" t="s">
        <v>151</v>
      </c>
      <c r="P61" s="46">
        <v>2029995.91</v>
      </c>
      <c r="Q61" s="72" t="s">
        <v>70</v>
      </c>
      <c r="R61" s="78">
        <v>608998.77</v>
      </c>
      <c r="S61" s="76" t="s">
        <v>528</v>
      </c>
      <c r="T61" s="73">
        <v>1014497.96</v>
      </c>
      <c r="U61" s="76" t="s">
        <v>529</v>
      </c>
      <c r="V61" s="79">
        <v>342670.42</v>
      </c>
      <c r="W61" s="76" t="s">
        <v>548</v>
      </c>
      <c r="X61" s="80"/>
      <c r="Y61" s="80"/>
      <c r="Z61" s="71">
        <f t="shared" si="8"/>
        <v>1966167.15</v>
      </c>
      <c r="AA61" s="74">
        <v>1966167.15</v>
      </c>
      <c r="AB61" s="88"/>
      <c r="AC61" s="46"/>
      <c r="AD61" s="1">
        <f t="shared" si="7"/>
        <v>0.968557197733467</v>
      </c>
    </row>
    <row r="62" s="1" customFormat="1" ht="52.8" customHeight="1" spans="1:30">
      <c r="A62" s="28"/>
      <c r="B62" s="28"/>
      <c r="C62" s="28"/>
      <c r="D62" s="28"/>
      <c r="E62" s="28"/>
      <c r="F62" s="30"/>
      <c r="G62" s="30"/>
      <c r="H62" s="30"/>
      <c r="I62" s="30"/>
      <c r="J62" s="30"/>
      <c r="K62" s="28"/>
      <c r="L62" s="28"/>
      <c r="M62" s="57" t="s">
        <v>576</v>
      </c>
      <c r="N62" s="48"/>
      <c r="O62" s="48" t="s">
        <v>421</v>
      </c>
      <c r="P62" s="46">
        <v>29100</v>
      </c>
      <c r="Q62" s="72" t="s">
        <v>554</v>
      </c>
      <c r="R62" s="82">
        <v>28961.2</v>
      </c>
      <c r="S62" s="76" t="s">
        <v>528</v>
      </c>
      <c r="T62" s="73"/>
      <c r="U62" s="76"/>
      <c r="V62" s="74"/>
      <c r="W62" s="76"/>
      <c r="X62" s="80"/>
      <c r="Y62" s="80"/>
      <c r="Z62" s="71">
        <f t="shared" si="8"/>
        <v>28961.2</v>
      </c>
      <c r="AA62" s="74">
        <v>28961.2</v>
      </c>
      <c r="AB62" s="88"/>
      <c r="AC62" s="46"/>
      <c r="AD62" s="1">
        <f t="shared" si="7"/>
        <v>0.995230240549828</v>
      </c>
    </row>
    <row r="63" s="1" customFormat="1" ht="52.8" customHeight="1" spans="1:30">
      <c r="A63" s="28"/>
      <c r="B63" s="28"/>
      <c r="C63" s="28"/>
      <c r="D63" s="28"/>
      <c r="E63" s="28"/>
      <c r="F63" s="30"/>
      <c r="G63" s="30"/>
      <c r="H63" s="30"/>
      <c r="I63" s="30"/>
      <c r="J63" s="30"/>
      <c r="K63" s="28"/>
      <c r="L63" s="28"/>
      <c r="M63" s="57" t="s">
        <v>577</v>
      </c>
      <c r="N63" s="48"/>
      <c r="O63" s="48" t="s">
        <v>435</v>
      </c>
      <c r="P63" s="46">
        <v>31200</v>
      </c>
      <c r="Q63" s="72" t="s">
        <v>554</v>
      </c>
      <c r="R63" s="82">
        <v>30696.93</v>
      </c>
      <c r="S63" s="76" t="s">
        <v>578</v>
      </c>
      <c r="T63" s="73"/>
      <c r="U63" s="76"/>
      <c r="V63" s="74"/>
      <c r="W63" s="76"/>
      <c r="X63" s="80"/>
      <c r="Y63" s="80"/>
      <c r="Z63" s="71">
        <f t="shared" si="8"/>
        <v>30696.93</v>
      </c>
      <c r="AA63" s="74">
        <v>30696.93</v>
      </c>
      <c r="AB63" s="88"/>
      <c r="AC63" s="46"/>
      <c r="AD63" s="1">
        <f t="shared" si="7"/>
        <v>0.983875961538462</v>
      </c>
    </row>
    <row r="64" s="1" customFormat="1" ht="52.8" customHeight="1" spans="1:30">
      <c r="A64" s="28"/>
      <c r="B64" s="28"/>
      <c r="C64" s="28"/>
      <c r="D64" s="28"/>
      <c r="E64" s="28"/>
      <c r="F64" s="30"/>
      <c r="G64" s="30"/>
      <c r="H64" s="30"/>
      <c r="I64" s="30"/>
      <c r="J64" s="30"/>
      <c r="K64" s="28"/>
      <c r="L64" s="28"/>
      <c r="M64" s="57" t="s">
        <v>579</v>
      </c>
      <c r="N64" s="48">
        <v>20</v>
      </c>
      <c r="O64" s="48"/>
      <c r="P64" s="46"/>
      <c r="Q64" s="72"/>
      <c r="R64" s="82">
        <v>52500</v>
      </c>
      <c r="S64" s="76" t="s">
        <v>528</v>
      </c>
      <c r="T64" s="73">
        <v>45000</v>
      </c>
      <c r="U64" s="76" t="s">
        <v>533</v>
      </c>
      <c r="V64" s="79">
        <v>19500</v>
      </c>
      <c r="W64" s="76" t="s">
        <v>548</v>
      </c>
      <c r="X64" s="80"/>
      <c r="Y64" s="80"/>
      <c r="Z64" s="71">
        <f t="shared" si="8"/>
        <v>117000</v>
      </c>
      <c r="AA64" s="74"/>
      <c r="AB64" s="88"/>
      <c r="AC64" s="46"/>
      <c r="AD64" s="1" t="e">
        <f t="shared" si="7"/>
        <v>#DIV/0!</v>
      </c>
    </row>
    <row r="65" s="1" customFormat="1" ht="97" customHeight="1" spans="1:30">
      <c r="A65" s="28"/>
      <c r="B65" s="28"/>
      <c r="C65" s="28"/>
      <c r="D65" s="28"/>
      <c r="E65" s="28"/>
      <c r="F65" s="30"/>
      <c r="G65" s="30"/>
      <c r="H65" s="30"/>
      <c r="I65" s="30"/>
      <c r="J65" s="30"/>
      <c r="K65" s="28"/>
      <c r="L65" s="28"/>
      <c r="M65" s="44" t="s">
        <v>580</v>
      </c>
      <c r="N65" s="25"/>
      <c r="O65" s="33" t="s">
        <v>433</v>
      </c>
      <c r="P65" s="45">
        <v>2625660.23</v>
      </c>
      <c r="Q65" s="72" t="s">
        <v>531</v>
      </c>
      <c r="R65" s="78">
        <v>1033152.51</v>
      </c>
      <c r="S65" s="76" t="s">
        <v>581</v>
      </c>
      <c r="T65" s="73"/>
      <c r="U65" s="76"/>
      <c r="V65" s="74"/>
      <c r="W65" s="76"/>
      <c r="X65" s="80"/>
      <c r="Y65" s="80"/>
      <c r="Z65" s="71">
        <f t="shared" si="8"/>
        <v>1033152.51</v>
      </c>
      <c r="AA65" s="74"/>
      <c r="AB65" s="88"/>
      <c r="AC65" s="46"/>
      <c r="AD65" s="1">
        <f t="shared" si="7"/>
        <v>0.39348294124103</v>
      </c>
    </row>
    <row r="66" s="1" customFormat="1" ht="52.8" customHeight="1" spans="1:30">
      <c r="A66" s="28"/>
      <c r="B66" s="28"/>
      <c r="C66" s="28"/>
      <c r="D66" s="28"/>
      <c r="E66" s="28"/>
      <c r="F66" s="30"/>
      <c r="G66" s="30"/>
      <c r="H66" s="30"/>
      <c r="I66" s="30"/>
      <c r="J66" s="30"/>
      <c r="K66" s="28"/>
      <c r="L66" s="28"/>
      <c r="M66" s="57" t="s">
        <v>582</v>
      </c>
      <c r="N66" s="25">
        <v>34.71</v>
      </c>
      <c r="O66" s="48" t="s">
        <v>583</v>
      </c>
      <c r="P66" s="46">
        <v>109137.09</v>
      </c>
      <c r="Q66" s="72" t="s">
        <v>70</v>
      </c>
      <c r="R66" s="78">
        <v>21827.42</v>
      </c>
      <c r="S66" s="76" t="s">
        <v>270</v>
      </c>
      <c r="T66" s="73"/>
      <c r="U66" s="76"/>
      <c r="V66" s="74"/>
      <c r="W66" s="76"/>
      <c r="X66" s="80"/>
      <c r="Y66" s="80"/>
      <c r="Z66" s="71">
        <f t="shared" si="8"/>
        <v>21827.42</v>
      </c>
      <c r="AA66" s="74"/>
      <c r="AB66" s="88"/>
      <c r="AC66" s="46"/>
      <c r="AD66" s="1">
        <f t="shared" ref="AD66:AD84" si="9">Z66/P66</f>
        <v>0.200000018325576</v>
      </c>
    </row>
    <row r="67" s="1" customFormat="1" ht="52.8" customHeight="1" spans="1:30">
      <c r="A67" s="28"/>
      <c r="B67" s="28"/>
      <c r="C67" s="28"/>
      <c r="D67" s="28"/>
      <c r="E67" s="28"/>
      <c r="F67" s="30"/>
      <c r="G67" s="30"/>
      <c r="H67" s="30"/>
      <c r="I67" s="30"/>
      <c r="J67" s="30"/>
      <c r="K67" s="28"/>
      <c r="L67" s="28"/>
      <c r="M67" s="57" t="s">
        <v>584</v>
      </c>
      <c r="N67" s="28"/>
      <c r="O67" s="48" t="s">
        <v>585</v>
      </c>
      <c r="P67" s="46">
        <v>101734.85</v>
      </c>
      <c r="Q67" s="72" t="s">
        <v>70</v>
      </c>
      <c r="R67" s="78">
        <v>20346.97</v>
      </c>
      <c r="S67" s="76" t="s">
        <v>270</v>
      </c>
      <c r="T67" s="73"/>
      <c r="U67" s="76"/>
      <c r="V67" s="74"/>
      <c r="W67" s="76"/>
      <c r="X67" s="80"/>
      <c r="Y67" s="80"/>
      <c r="Z67" s="71">
        <f t="shared" si="8"/>
        <v>20346.97</v>
      </c>
      <c r="AA67" s="74"/>
      <c r="AB67" s="88"/>
      <c r="AC67" s="46"/>
      <c r="AD67" s="1">
        <f t="shared" si="9"/>
        <v>0.2</v>
      </c>
    </row>
    <row r="68" s="1" customFormat="1" ht="52.8" customHeight="1" spans="1:30">
      <c r="A68" s="28"/>
      <c r="B68" s="28"/>
      <c r="C68" s="28"/>
      <c r="D68" s="28"/>
      <c r="E68" s="28"/>
      <c r="F68" s="30"/>
      <c r="G68" s="30"/>
      <c r="H68" s="30"/>
      <c r="I68" s="30"/>
      <c r="J68" s="30"/>
      <c r="K68" s="28"/>
      <c r="L68" s="28"/>
      <c r="M68" s="57" t="s">
        <v>586</v>
      </c>
      <c r="N68" s="28"/>
      <c r="O68" s="48" t="s">
        <v>350</v>
      </c>
      <c r="P68" s="46">
        <v>131450</v>
      </c>
      <c r="Q68" s="72" t="s">
        <v>524</v>
      </c>
      <c r="R68" s="78">
        <v>90945</v>
      </c>
      <c r="S68" s="76" t="s">
        <v>270</v>
      </c>
      <c r="T68" s="73"/>
      <c r="U68" s="76"/>
      <c r="V68" s="74"/>
      <c r="W68" s="76"/>
      <c r="X68" s="80"/>
      <c r="Y68" s="80"/>
      <c r="Z68" s="71">
        <f t="shared" si="8"/>
        <v>90945</v>
      </c>
      <c r="AA68" s="74"/>
      <c r="AB68" s="88"/>
      <c r="AC68" s="46"/>
      <c r="AD68" s="1">
        <f t="shared" si="9"/>
        <v>0.691860022822366</v>
      </c>
    </row>
    <row r="69" s="1" customFormat="1" ht="52.8" customHeight="1" spans="1:30">
      <c r="A69" s="28"/>
      <c r="B69" s="28"/>
      <c r="C69" s="28"/>
      <c r="D69" s="28"/>
      <c r="E69" s="28"/>
      <c r="F69" s="30"/>
      <c r="G69" s="30"/>
      <c r="H69" s="30"/>
      <c r="I69" s="30"/>
      <c r="J69" s="30"/>
      <c r="K69" s="28"/>
      <c r="L69" s="28"/>
      <c r="M69" s="57" t="s">
        <v>587</v>
      </c>
      <c r="N69" s="28"/>
      <c r="O69" s="48" t="s">
        <v>588</v>
      </c>
      <c r="P69" s="46">
        <v>130500</v>
      </c>
      <c r="Q69" s="72" t="s">
        <v>524</v>
      </c>
      <c r="R69" s="78">
        <v>91350</v>
      </c>
      <c r="S69" s="76" t="s">
        <v>270</v>
      </c>
      <c r="T69" s="73"/>
      <c r="U69" s="76"/>
      <c r="V69" s="74"/>
      <c r="W69" s="76"/>
      <c r="X69" s="80"/>
      <c r="Y69" s="80"/>
      <c r="Z69" s="71">
        <f t="shared" si="8"/>
        <v>91350</v>
      </c>
      <c r="AA69" s="74"/>
      <c r="AB69" s="88"/>
      <c r="AC69" s="46"/>
      <c r="AD69" s="1">
        <f t="shared" si="9"/>
        <v>0.7</v>
      </c>
    </row>
    <row r="70" s="1" customFormat="1" ht="52.8" customHeight="1" spans="1:30">
      <c r="A70" s="28"/>
      <c r="B70" s="28"/>
      <c r="C70" s="28"/>
      <c r="D70" s="28"/>
      <c r="E70" s="28"/>
      <c r="F70" s="30"/>
      <c r="G70" s="30"/>
      <c r="H70" s="30"/>
      <c r="I70" s="30"/>
      <c r="J70" s="30"/>
      <c r="K70" s="28"/>
      <c r="L70" s="28"/>
      <c r="M70" s="57" t="s">
        <v>589</v>
      </c>
      <c r="N70" s="28"/>
      <c r="O70" s="48" t="s">
        <v>590</v>
      </c>
      <c r="P70" s="46">
        <v>74531.93</v>
      </c>
      <c r="Q70" s="72" t="s">
        <v>70</v>
      </c>
      <c r="R70" s="78">
        <v>14906.39</v>
      </c>
      <c r="S70" s="76" t="s">
        <v>270</v>
      </c>
      <c r="T70" s="73"/>
      <c r="U70" s="76"/>
      <c r="V70" s="74"/>
      <c r="W70" s="76"/>
      <c r="X70" s="80"/>
      <c r="Y70" s="80"/>
      <c r="Z70" s="71">
        <f t="shared" si="8"/>
        <v>14906.39</v>
      </c>
      <c r="AA70" s="74"/>
      <c r="AB70" s="88">
        <f>P70-R70-T70-V70</f>
        <v>59625.54</v>
      </c>
      <c r="AC70" s="46"/>
      <c r="AD70" s="1">
        <f t="shared" si="9"/>
        <v>0.200000053668273</v>
      </c>
    </row>
    <row r="71" s="1" customFormat="1" ht="32.4" customHeight="1" spans="1:30">
      <c r="A71" s="28"/>
      <c r="B71" s="28"/>
      <c r="C71" s="33"/>
      <c r="D71" s="33"/>
      <c r="E71" s="33"/>
      <c r="F71" s="34"/>
      <c r="G71" s="34"/>
      <c r="H71" s="34"/>
      <c r="I71" s="34"/>
      <c r="J71" s="34"/>
      <c r="K71" s="33"/>
      <c r="L71" s="33"/>
      <c r="M71" s="98"/>
      <c r="N71" s="33"/>
      <c r="O71" s="46"/>
      <c r="P71" s="46"/>
      <c r="Q71" s="72"/>
      <c r="R71" s="68"/>
      <c r="S71" s="72"/>
      <c r="T71" s="73"/>
      <c r="U71" s="72"/>
      <c r="V71" s="74"/>
      <c r="W71" s="72"/>
      <c r="X71" s="80"/>
      <c r="Y71" s="80"/>
      <c r="Z71" s="71">
        <f t="shared" si="8"/>
        <v>0</v>
      </c>
      <c r="AA71" s="74"/>
      <c r="AB71" s="88">
        <f>P71-R71-T71-V71</f>
        <v>0</v>
      </c>
      <c r="AC71" s="46"/>
      <c r="AD71" s="1" t="e">
        <f t="shared" si="9"/>
        <v>#DIV/0!</v>
      </c>
    </row>
    <row r="72" s="1" customFormat="1" ht="32.4" customHeight="1" spans="1:30">
      <c r="A72" s="33"/>
      <c r="B72" s="33"/>
      <c r="C72" s="31" t="s">
        <v>49</v>
      </c>
      <c r="D72" s="32"/>
      <c r="E72" s="32"/>
      <c r="F72" s="32"/>
      <c r="G72" s="32"/>
      <c r="H72" s="32"/>
      <c r="I72" s="32"/>
      <c r="J72" s="50"/>
      <c r="K72" s="28"/>
      <c r="L72" s="28"/>
      <c r="M72" s="48"/>
      <c r="N72" s="99">
        <f>SUM(N44:N66)</f>
        <v>1157</v>
      </c>
      <c r="O72" s="46"/>
      <c r="P72" s="46">
        <f>SUM(P44:P71)</f>
        <v>12072271.94</v>
      </c>
      <c r="Q72" s="72"/>
      <c r="R72" s="68">
        <f>SUM(R44:R71)</f>
        <v>5909975.92</v>
      </c>
      <c r="S72" s="72"/>
      <c r="T72" s="73"/>
      <c r="U72" s="72"/>
      <c r="V72" s="74"/>
      <c r="W72" s="72"/>
      <c r="X72" s="75"/>
      <c r="Y72" s="75"/>
      <c r="Z72" s="90">
        <f>SUM(Z44:Z71)</f>
        <v>10312399.42</v>
      </c>
      <c r="AA72" s="74"/>
      <c r="AB72" s="91">
        <f>SUM(AB44:AB71)</f>
        <v>40825.54</v>
      </c>
      <c r="AC72" s="25"/>
      <c r="AD72" s="1">
        <f t="shared" si="9"/>
        <v>0.854221928668714</v>
      </c>
    </row>
    <row r="73" s="1" customFormat="1" ht="58" customHeight="1" spans="1:30">
      <c r="A73" s="25">
        <v>5</v>
      </c>
      <c r="B73" s="25">
        <v>2023</v>
      </c>
      <c r="C73" s="25" t="s">
        <v>591</v>
      </c>
      <c r="D73" s="25" t="s">
        <v>592</v>
      </c>
      <c r="E73" s="25" t="s">
        <v>593</v>
      </c>
      <c r="F73" s="27">
        <v>218</v>
      </c>
      <c r="G73" s="27">
        <v>218</v>
      </c>
      <c r="H73" s="27">
        <v>218</v>
      </c>
      <c r="I73" s="27"/>
      <c r="J73" s="27"/>
      <c r="K73" s="25"/>
      <c r="L73" s="46" t="s">
        <v>134</v>
      </c>
      <c r="M73" s="44" t="s">
        <v>594</v>
      </c>
      <c r="N73" s="28">
        <v>215.82</v>
      </c>
      <c r="O73" s="33" t="s">
        <v>595</v>
      </c>
      <c r="P73" s="45">
        <v>3073155.39</v>
      </c>
      <c r="Q73" s="72" t="s">
        <v>531</v>
      </c>
      <c r="R73" s="68">
        <v>921946.62</v>
      </c>
      <c r="S73" s="72" t="s">
        <v>532</v>
      </c>
      <c r="T73" s="105">
        <v>307315.54</v>
      </c>
      <c r="U73" s="72" t="s">
        <v>385</v>
      </c>
      <c r="V73" s="106">
        <v>141239.77</v>
      </c>
      <c r="W73" s="72" t="s">
        <v>581</v>
      </c>
      <c r="X73" s="80"/>
      <c r="Y73" s="80"/>
      <c r="Z73" s="71">
        <f>R73+T73+V73</f>
        <v>1370501.93</v>
      </c>
      <c r="AA73" s="106"/>
      <c r="AB73" s="88">
        <f>P73-R73-T73-V73</f>
        <v>1702653.46</v>
      </c>
      <c r="AC73" s="30"/>
      <c r="AD73" s="1">
        <f t="shared" si="9"/>
        <v>0.445959203514275</v>
      </c>
    </row>
    <row r="74" s="1" customFormat="1" ht="83" customHeight="1" spans="1:30">
      <c r="A74" s="28"/>
      <c r="B74" s="28"/>
      <c r="C74" s="28"/>
      <c r="D74" s="28"/>
      <c r="E74" s="28"/>
      <c r="F74" s="30"/>
      <c r="G74" s="30"/>
      <c r="H74" s="30"/>
      <c r="I74" s="30"/>
      <c r="J74" s="30"/>
      <c r="K74" s="28"/>
      <c r="L74" s="46"/>
      <c r="M74" s="44" t="s">
        <v>580</v>
      </c>
      <c r="N74" s="33"/>
      <c r="O74" s="33" t="s">
        <v>433</v>
      </c>
      <c r="P74" s="45">
        <v>2625660.23</v>
      </c>
      <c r="Q74" s="72" t="s">
        <v>531</v>
      </c>
      <c r="R74" s="68">
        <v>787698.07</v>
      </c>
      <c r="S74" s="72" t="s">
        <v>532</v>
      </c>
      <c r="T74" s="105"/>
      <c r="U74" s="72"/>
      <c r="V74" s="106"/>
      <c r="W74" s="107"/>
      <c r="X74" s="80"/>
      <c r="Y74" s="80"/>
      <c r="Z74" s="71">
        <f>R74+T74+V74</f>
        <v>787698.07</v>
      </c>
      <c r="AA74" s="106"/>
      <c r="AB74" s="88"/>
      <c r="AC74" s="30"/>
      <c r="AD74" s="1">
        <f t="shared" si="9"/>
        <v>0.300000000380857</v>
      </c>
    </row>
    <row r="75" s="1" customFormat="1" ht="59" customHeight="1" spans="1:30">
      <c r="A75" s="28"/>
      <c r="B75" s="28"/>
      <c r="C75" s="28"/>
      <c r="D75" s="28"/>
      <c r="E75" s="28"/>
      <c r="F75" s="30"/>
      <c r="G75" s="30"/>
      <c r="H75" s="30"/>
      <c r="I75" s="30"/>
      <c r="J75" s="30"/>
      <c r="K75" s="28"/>
      <c r="L75" s="46"/>
      <c r="M75" s="44" t="s">
        <v>328</v>
      </c>
      <c r="N75" s="33">
        <v>2.18</v>
      </c>
      <c r="O75" s="33"/>
      <c r="P75" s="45"/>
      <c r="Q75" s="72"/>
      <c r="R75" s="68"/>
      <c r="S75" s="72"/>
      <c r="T75" s="105"/>
      <c r="U75" s="72"/>
      <c r="V75" s="106"/>
      <c r="W75" s="107"/>
      <c r="X75" s="80"/>
      <c r="Y75" s="80"/>
      <c r="Z75" s="71">
        <f>R75+T75+V75</f>
        <v>0</v>
      </c>
      <c r="AA75" s="106"/>
      <c r="AB75" s="88">
        <f>P75-R75-T75-V75</f>
        <v>0</v>
      </c>
      <c r="AC75" s="30"/>
      <c r="AD75" s="1" t="e">
        <f t="shared" si="9"/>
        <v>#DIV/0!</v>
      </c>
    </row>
    <row r="76" s="1" customFormat="1" ht="57" customHeight="1" spans="1:30">
      <c r="A76" s="28"/>
      <c r="B76" s="28"/>
      <c r="C76" s="28"/>
      <c r="D76" s="28"/>
      <c r="E76" s="28"/>
      <c r="F76" s="30"/>
      <c r="G76" s="30"/>
      <c r="H76" s="30"/>
      <c r="I76" s="30"/>
      <c r="J76" s="30"/>
      <c r="K76" s="28"/>
      <c r="L76" s="46"/>
      <c r="M76" s="44"/>
      <c r="N76" s="33"/>
      <c r="O76" s="33"/>
      <c r="P76" s="45"/>
      <c r="Q76" s="72"/>
      <c r="R76" s="68"/>
      <c r="S76" s="72"/>
      <c r="T76" s="105"/>
      <c r="U76" s="72"/>
      <c r="V76" s="106"/>
      <c r="W76" s="72"/>
      <c r="X76" s="80"/>
      <c r="Y76" s="80"/>
      <c r="Z76" s="71">
        <f>R76+T76+V76</f>
        <v>0</v>
      </c>
      <c r="AA76" s="106"/>
      <c r="AB76" s="88">
        <f>P76-R76-T76-V76</f>
        <v>0</v>
      </c>
      <c r="AC76" s="30"/>
      <c r="AD76" s="1" t="e">
        <f t="shared" si="9"/>
        <v>#DIV/0!</v>
      </c>
    </row>
    <row r="77" ht="33.6" customHeight="1" spans="1:30">
      <c r="A77" s="33"/>
      <c r="B77" s="33"/>
      <c r="C77" s="28"/>
      <c r="D77" s="31" t="s">
        <v>49</v>
      </c>
      <c r="E77" s="32"/>
      <c r="F77" s="32"/>
      <c r="G77" s="32"/>
      <c r="H77" s="32"/>
      <c r="I77" s="32"/>
      <c r="J77" s="32"/>
      <c r="K77" s="50"/>
      <c r="L77" s="28"/>
      <c r="M77" s="100"/>
      <c r="N77" s="58">
        <f>SUM(N73:N76)</f>
        <v>218</v>
      </c>
      <c r="O77" s="46"/>
      <c r="P77" s="47">
        <f>SUM(P73:P76)</f>
        <v>5698815.62</v>
      </c>
      <c r="Q77" s="67"/>
      <c r="R77" s="68">
        <f>SUM(R73:R76)</f>
        <v>1709644.69</v>
      </c>
      <c r="S77" s="46"/>
      <c r="T77" s="71">
        <f>SUM(T73:T76)</f>
        <v>307315.54</v>
      </c>
      <c r="U77" s="46"/>
      <c r="V77" s="70"/>
      <c r="W77" s="46"/>
      <c r="X77" s="75"/>
      <c r="Y77" s="75"/>
      <c r="Z77" s="90">
        <f>SUM(Z73:Z76)</f>
        <v>2158200</v>
      </c>
      <c r="AA77" s="70"/>
      <c r="AB77" s="91">
        <f>SUM(AB73:AB76)</f>
        <v>1702653.46</v>
      </c>
      <c r="AC77" s="92"/>
      <c r="AD77" s="1">
        <f t="shared" si="9"/>
        <v>0.378710269626165</v>
      </c>
    </row>
    <row r="78" ht="87" customHeight="1" spans="1:30">
      <c r="A78" s="25">
        <v>6</v>
      </c>
      <c r="B78" s="25">
        <v>2023</v>
      </c>
      <c r="C78" s="25" t="s">
        <v>596</v>
      </c>
      <c r="D78" s="25" t="s">
        <v>597</v>
      </c>
      <c r="E78" s="25" t="s">
        <v>593</v>
      </c>
      <c r="F78" s="27">
        <v>141</v>
      </c>
      <c r="G78" s="27">
        <v>141</v>
      </c>
      <c r="H78" s="27"/>
      <c r="I78" s="27">
        <v>141</v>
      </c>
      <c r="J78" s="27"/>
      <c r="K78" s="25"/>
      <c r="L78" s="25" t="s">
        <v>134</v>
      </c>
      <c r="M78" s="44" t="s">
        <v>594</v>
      </c>
      <c r="N78" s="25">
        <v>136.77</v>
      </c>
      <c r="O78" s="33" t="s">
        <v>595</v>
      </c>
      <c r="P78" s="45">
        <v>3073155.39</v>
      </c>
      <c r="Q78" s="72" t="s">
        <v>531</v>
      </c>
      <c r="R78" s="68">
        <v>1088022.39</v>
      </c>
      <c r="S78" s="46" t="s">
        <v>581</v>
      </c>
      <c r="T78" s="108"/>
      <c r="U78" s="109"/>
      <c r="V78" s="110"/>
      <c r="W78" s="109"/>
      <c r="X78" s="80"/>
      <c r="Y78" s="80"/>
      <c r="Z78" s="71">
        <f>R78+T78+V78</f>
        <v>1088022.39</v>
      </c>
      <c r="AA78" s="110"/>
      <c r="AB78" s="67">
        <f>P78-R78-T78-V78</f>
        <v>1985133</v>
      </c>
      <c r="AC78" s="92"/>
      <c r="AD78" s="1">
        <f t="shared" si="9"/>
        <v>0.354040799088913</v>
      </c>
    </row>
    <row r="79" ht="84" customHeight="1" spans="1:30">
      <c r="A79" s="28"/>
      <c r="B79" s="28"/>
      <c r="C79" s="28"/>
      <c r="D79" s="28"/>
      <c r="E79" s="28"/>
      <c r="F79" s="30"/>
      <c r="G79" s="30"/>
      <c r="H79" s="30"/>
      <c r="I79" s="30"/>
      <c r="J79" s="30"/>
      <c r="K79" s="28"/>
      <c r="L79" s="28"/>
      <c r="M79" s="44" t="s">
        <v>580</v>
      </c>
      <c r="N79" s="28"/>
      <c r="O79" s="33" t="s">
        <v>433</v>
      </c>
      <c r="P79" s="45">
        <v>2625660.23</v>
      </c>
      <c r="Q79" s="72" t="s">
        <v>531</v>
      </c>
      <c r="R79" s="111">
        <v>279677.61</v>
      </c>
      <c r="S79" s="25" t="s">
        <v>581</v>
      </c>
      <c r="T79" s="112"/>
      <c r="U79" s="113"/>
      <c r="V79" s="114"/>
      <c r="W79" s="113"/>
      <c r="X79" s="115" t="s">
        <v>329</v>
      </c>
      <c r="Y79" s="115"/>
      <c r="Z79" s="71">
        <f>R79+T79+V79</f>
        <v>279677.61</v>
      </c>
      <c r="AA79" s="114"/>
      <c r="AB79" s="67">
        <f>P79-R79-T79-V79</f>
        <v>2345982.62</v>
      </c>
      <c r="AC79" s="118"/>
      <c r="AD79" s="1">
        <f t="shared" si="9"/>
        <v>0.106517060663253</v>
      </c>
    </row>
    <row r="80" ht="84" customHeight="1" spans="1:30">
      <c r="A80" s="28"/>
      <c r="B80" s="28"/>
      <c r="C80" s="28"/>
      <c r="D80" s="28"/>
      <c r="E80" s="28"/>
      <c r="F80" s="30"/>
      <c r="G80" s="30"/>
      <c r="H80" s="30"/>
      <c r="I80" s="30"/>
      <c r="J80" s="30"/>
      <c r="K80" s="28"/>
      <c r="L80" s="28"/>
      <c r="M80" s="101" t="s">
        <v>328</v>
      </c>
      <c r="N80" s="25">
        <v>4.23</v>
      </c>
      <c r="O80" s="25"/>
      <c r="P80" s="102"/>
      <c r="Q80" s="116"/>
      <c r="R80" s="111"/>
      <c r="S80" s="25"/>
      <c r="T80" s="112"/>
      <c r="U80" s="113"/>
      <c r="V80" s="114"/>
      <c r="W80" s="113"/>
      <c r="X80" s="115"/>
      <c r="Y80" s="115"/>
      <c r="Z80" s="119">
        <f>R80+T80+V80</f>
        <v>0</v>
      </c>
      <c r="AA80" s="114"/>
      <c r="AB80" s="67">
        <f>P80-R80-T80-V80</f>
        <v>0</v>
      </c>
      <c r="AC80" s="118"/>
      <c r="AD80" s="1" t="e">
        <f t="shared" si="9"/>
        <v>#DIV/0!</v>
      </c>
    </row>
    <row r="81" ht="26.4" customHeight="1" spans="1:30">
      <c r="A81" s="33"/>
      <c r="B81" s="33"/>
      <c r="C81" s="33"/>
      <c r="D81" s="93" t="s">
        <v>49</v>
      </c>
      <c r="E81" s="94"/>
      <c r="F81" s="94"/>
      <c r="G81" s="94"/>
      <c r="H81" s="94"/>
      <c r="I81" s="94"/>
      <c r="J81" s="94"/>
      <c r="K81" s="103"/>
      <c r="L81" s="95"/>
      <c r="M81" s="95"/>
      <c r="N81" s="51">
        <f>SUM(N78:N80)</f>
        <v>141</v>
      </c>
      <c r="O81" s="95"/>
      <c r="P81" s="47">
        <f>SUM(P78:P80)</f>
        <v>5698815.62</v>
      </c>
      <c r="Q81" s="96"/>
      <c r="R81" s="68">
        <f>SUM(R78:R80)</f>
        <v>1367700</v>
      </c>
      <c r="S81" s="109"/>
      <c r="T81" s="108"/>
      <c r="U81" s="109"/>
      <c r="V81" s="110"/>
      <c r="W81" s="109"/>
      <c r="X81" s="75"/>
      <c r="Y81" s="75"/>
      <c r="Z81" s="90">
        <f>SUM(Z78:Z80)</f>
        <v>1367700</v>
      </c>
      <c r="AA81" s="110"/>
      <c r="AB81" s="120">
        <f>SUM(AB78:AB80)</f>
        <v>4331115.62</v>
      </c>
      <c r="AC81" s="92"/>
      <c r="AD81" s="1">
        <f t="shared" si="9"/>
        <v>0.239997236478411</v>
      </c>
    </row>
    <row r="82" spans="1:30">
      <c r="A82" s="95"/>
      <c r="B82" s="95"/>
      <c r="C82" s="95"/>
      <c r="D82" s="95"/>
      <c r="E82" s="95"/>
      <c r="F82" s="96"/>
      <c r="G82" s="97"/>
      <c r="H82" s="97"/>
      <c r="I82" s="104"/>
      <c r="J82" s="104"/>
      <c r="K82" s="95"/>
      <c r="L82" s="95"/>
      <c r="M82" s="95"/>
      <c r="N82" s="95"/>
      <c r="O82" s="95"/>
      <c r="P82" s="96"/>
      <c r="Q82" s="96"/>
      <c r="R82" s="117"/>
      <c r="S82" s="109"/>
      <c r="T82" s="108"/>
      <c r="U82" s="109"/>
      <c r="V82" s="110"/>
      <c r="W82" s="109"/>
      <c r="X82" s="109"/>
      <c r="Y82" s="109"/>
      <c r="Z82" s="109"/>
      <c r="AA82" s="110"/>
      <c r="AB82" s="121"/>
      <c r="AC82" s="92"/>
      <c r="AD82" s="1" t="e">
        <f t="shared" si="9"/>
        <v>#DIV/0!</v>
      </c>
    </row>
    <row r="83" ht="35" customHeight="1" spans="1:30">
      <c r="A83" s="95"/>
      <c r="B83" s="95"/>
      <c r="C83" s="95"/>
      <c r="D83" s="95"/>
      <c r="E83" s="95"/>
      <c r="F83" s="96"/>
      <c r="G83" s="97"/>
      <c r="H83" s="97"/>
      <c r="I83" s="104"/>
      <c r="J83" s="104"/>
      <c r="K83" s="95"/>
      <c r="L83" s="95"/>
      <c r="M83" s="95"/>
      <c r="N83" s="95"/>
      <c r="O83" s="95"/>
      <c r="P83" s="96"/>
      <c r="Q83" s="96"/>
      <c r="R83" s="117"/>
      <c r="S83" s="109"/>
      <c r="T83" s="108"/>
      <c r="U83" s="109"/>
      <c r="V83" s="110"/>
      <c r="W83" s="109"/>
      <c r="X83" s="109"/>
      <c r="Y83" s="109"/>
      <c r="Z83" s="109"/>
      <c r="AA83" s="110"/>
      <c r="AB83" s="121"/>
      <c r="AC83" s="92"/>
      <c r="AD83" s="1" t="e">
        <f t="shared" si="9"/>
        <v>#DIV/0!</v>
      </c>
    </row>
    <row r="84" ht="35" customHeight="1" spans="1:30">
      <c r="A84" s="95"/>
      <c r="B84" s="95"/>
      <c r="C84" s="95"/>
      <c r="D84" s="95"/>
      <c r="E84" s="95"/>
      <c r="F84" s="96"/>
      <c r="G84" s="97"/>
      <c r="H84" s="97"/>
      <c r="I84" s="104"/>
      <c r="J84" s="104"/>
      <c r="K84" s="95"/>
      <c r="L84" s="95"/>
      <c r="M84" s="95"/>
      <c r="N84" s="95"/>
      <c r="O84" s="95"/>
      <c r="P84" s="96"/>
      <c r="Q84" s="96"/>
      <c r="R84" s="117"/>
      <c r="S84" s="109"/>
      <c r="T84" s="108"/>
      <c r="U84" s="109"/>
      <c r="V84" s="110"/>
      <c r="W84" s="109"/>
      <c r="X84" s="109"/>
      <c r="Y84" s="109"/>
      <c r="Z84" s="109"/>
      <c r="AA84" s="110"/>
      <c r="AB84" s="121"/>
      <c r="AC84" s="92"/>
      <c r="AD84" s="1" t="e">
        <f t="shared" si="9"/>
        <v>#DIV/0!</v>
      </c>
    </row>
  </sheetData>
  <autoFilter xmlns:etc="http://www.wps.cn/officeDocument/2017/etCustomData" ref="A4:AH84" etc:filterBottomFollowUsedRange="0">
    <extLst/>
  </autoFilter>
  <mergeCells count="87">
    <mergeCell ref="A1:AB1"/>
    <mergeCell ref="G3:J3"/>
    <mergeCell ref="M3:N3"/>
    <mergeCell ref="O3:Z3"/>
    <mergeCell ref="A15:L15"/>
    <mergeCell ref="C43:L43"/>
    <mergeCell ref="C72:J72"/>
    <mergeCell ref="D77:K77"/>
    <mergeCell ref="D81:K81"/>
    <mergeCell ref="A3:A4"/>
    <mergeCell ref="A6:A14"/>
    <mergeCell ref="A16:A43"/>
    <mergeCell ref="A44:A72"/>
    <mergeCell ref="A73:A77"/>
    <mergeCell ref="A78:A81"/>
    <mergeCell ref="B3:B4"/>
    <mergeCell ref="B6:B14"/>
    <mergeCell ref="B16:B43"/>
    <mergeCell ref="B44:B72"/>
    <mergeCell ref="B73:B77"/>
    <mergeCell ref="B78:B81"/>
    <mergeCell ref="C3:C4"/>
    <mergeCell ref="C6:C14"/>
    <mergeCell ref="C16:C42"/>
    <mergeCell ref="C44:C71"/>
    <mergeCell ref="C73:C77"/>
    <mergeCell ref="C78:C81"/>
    <mergeCell ref="D3:D4"/>
    <mergeCell ref="D6:D14"/>
    <mergeCell ref="D16:D42"/>
    <mergeCell ref="D44:D71"/>
    <mergeCell ref="D73:D76"/>
    <mergeCell ref="D78:D80"/>
    <mergeCell ref="E3:E4"/>
    <mergeCell ref="E6:E14"/>
    <mergeCell ref="E16:E42"/>
    <mergeCell ref="E44:E71"/>
    <mergeCell ref="E73:E76"/>
    <mergeCell ref="E78:E80"/>
    <mergeCell ref="F3:F4"/>
    <mergeCell ref="F6:F14"/>
    <mergeCell ref="F16:F42"/>
    <mergeCell ref="F44:F71"/>
    <mergeCell ref="F73:F76"/>
    <mergeCell ref="F78:F80"/>
    <mergeCell ref="G6:G14"/>
    <mergeCell ref="G16:G42"/>
    <mergeCell ref="G44:G71"/>
    <mergeCell ref="G73:G76"/>
    <mergeCell ref="G78:G80"/>
    <mergeCell ref="H6:H14"/>
    <mergeCell ref="H16:H42"/>
    <mergeCell ref="H44:H71"/>
    <mergeCell ref="H73:H76"/>
    <mergeCell ref="H78:H80"/>
    <mergeCell ref="I6:I14"/>
    <mergeCell ref="I16:I42"/>
    <mergeCell ref="I44:I71"/>
    <mergeCell ref="I73:I76"/>
    <mergeCell ref="I78:I80"/>
    <mergeCell ref="J6:J14"/>
    <mergeCell ref="J16:J42"/>
    <mergeCell ref="J44:J71"/>
    <mergeCell ref="J73:J76"/>
    <mergeCell ref="J78:J80"/>
    <mergeCell ref="K3:K4"/>
    <mergeCell ref="K6:K14"/>
    <mergeCell ref="K16:K42"/>
    <mergeCell ref="K44:K71"/>
    <mergeCell ref="K73:K76"/>
    <mergeCell ref="K78:K80"/>
    <mergeCell ref="L3:L4"/>
    <mergeCell ref="L6:L14"/>
    <mergeCell ref="L16:L42"/>
    <mergeCell ref="L44:L71"/>
    <mergeCell ref="L73:L76"/>
    <mergeCell ref="L78:L80"/>
    <mergeCell ref="N16:N20"/>
    <mergeCell ref="N24:N25"/>
    <mergeCell ref="N26:N28"/>
    <mergeCell ref="N66:N71"/>
    <mergeCell ref="N73:N74"/>
    <mergeCell ref="N78:N79"/>
    <mergeCell ref="AA3:AA4"/>
    <mergeCell ref="AB3:AB4"/>
    <mergeCell ref="AC3:AC4"/>
    <mergeCell ref="AC73:AC76"/>
  </mergeCells>
  <printOptions horizontalCentered="1"/>
  <pageMargins left="0.0393700787401575" right="0.0393700787401575" top="0.984251968503937" bottom="0.354330708661417" header="0.31496062992126" footer="0.31496062992126"/>
  <pageSetup paperSize="9" scale="80" fitToHeight="2" orientation="landscape"/>
  <headerFooter alignWithMargins="0">
    <oddFooter>&amp;C第 &amp;P 页</oddFooter>
  </headerFooter>
  <ignoredErrors>
    <ignoredError sqref="Z15 Z43 Z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2021年衔接资金基本情况统计表 </vt:lpstr>
      <vt:lpstr>2022年衔接资金基本情况统计表  </vt:lpstr>
      <vt:lpstr>2023年衔接资金基本情况统计表</vt:lpstr>
      <vt:lpstr>2024年衔接资金基本情况统计表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.！。成~~，！</cp:lastModifiedBy>
  <dcterms:created xsi:type="dcterms:W3CDTF">2018-06-10T03:02:00Z</dcterms:created>
  <cp:lastPrinted>2023-06-03T02:25:00Z</cp:lastPrinted>
  <dcterms:modified xsi:type="dcterms:W3CDTF">2024-11-22T06:42:41Z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false</vt:bool>
  </property>
  <property fmtid="{D5CDD505-2E9C-101B-9397-08002B2CF9AE}" pid="4" name="ICV">
    <vt:lpwstr>B6981BBFC86342DA9D1667FD7372FF85</vt:lpwstr>
  </property>
</Properties>
</file>